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>
    <definedName name="_xlnm.Print_Titles" localSheetId="1">'2016年收入决算总表'!$4:$6</definedName>
    <definedName name="_xlnm.Print_Titles" localSheetId="5">'2016年一般公共预算基本支出决算表'!$1:$5</definedName>
    <definedName name="_xlnm.Print_Titles" localSheetId="2">'2016年支出决算总表'!$1:$5</definedName>
  </definedNames>
  <calcPr fullCalcOnLoad="1"/>
</workbook>
</file>

<file path=xl/sharedStrings.xml><?xml version="1.0" encoding="utf-8"?>
<sst xmlns="http://schemas.openxmlformats.org/spreadsheetml/2006/main" count="342" uniqueCount="222">
  <si>
    <t>附件1</t>
  </si>
  <si>
    <t>2016年林业局单位收支决算总表</t>
  </si>
  <si>
    <t>单位名称：隆回县林业局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</si>
  <si>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</si>
  <si>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</si>
  <si>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</si>
  <si>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</si>
  <si>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</si>
  <si>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</si>
  <si>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</si>
  <si>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</si>
  <si>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</si>
  <si>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</si>
  <si>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</si>
  <si>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</si>
  <si>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</si>
  <si>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</si>
  <si>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</si>
  <si>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</si>
  <si>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</si>
  <si>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</si>
  <si>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</si>
  <si>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</si>
  <si>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</si>
  <si>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</si>
  <si>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</si>
  <si>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</si>
  <si>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</si>
  <si>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</si>
  <si>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</si>
  <si>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</si>
  <si>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</si>
  <si>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</si>
  <si>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</si>
  <si>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</si>
  <si>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</si>
  <si>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</si>
  <si>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</si>
  <si>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</si>
  <si>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</si>
  <si>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</si>
  <si>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</si>
  <si>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</si>
  <si>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</si>
  <si>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</si>
  <si>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</si>
  <si>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</si>
  <si>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</si>
  <si>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</si>
  <si>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</si>
  <si>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</si>
  <si>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</si>
  <si>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</si>
  <si>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</si>
  <si>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</si>
  <si>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2016年林业局收入决算总表</t>
  </si>
  <si>
    <t>单位名称：</t>
  </si>
  <si>
    <t>隆回县林业局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</si>
  <si>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</si>
  <si>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</si>
  <si>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</si>
  <si>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</si>
  <si>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</si>
  <si>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</si>
  <si>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</si>
  <si>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</si>
  <si>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</si>
  <si>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</si>
  <si>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</si>
  <si>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</si>
  <si>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</si>
  <si>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</si>
  <si>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</si>
  <si>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</si>
  <si>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</si>
  <si>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</si>
  <si>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</si>
  <si>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</si>
  <si>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 xml:space="preserve">  一般公共服务支出</t>
  </si>
  <si>
    <t>其他一般公共服务支出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</si>
  <si>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其他一般公共服务支出</t>
    </r>
  </si>
  <si>
    <t>社会保障和就业支出</t>
  </si>
  <si>
    <t>抚恤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</si>
  <si>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死亡抚恤</t>
    </r>
  </si>
  <si>
    <t>医疗卫生和计划生育支出</t>
  </si>
  <si>
    <t>医疗保障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</si>
  <si>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行政单位医疗</t>
    </r>
  </si>
  <si>
    <t>节能环保</t>
  </si>
  <si>
    <t>天然林保护</t>
  </si>
  <si>
    <t xml:space="preserve">  森林管护</t>
  </si>
  <si>
    <t xml:space="preserve">  其他天然林保护支出</t>
  </si>
  <si>
    <t>退耕还林</t>
  </si>
  <si>
    <t xml:space="preserve">  退耕现金</t>
  </si>
  <si>
    <t xml:space="preserve">  退耕还林工程建设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</si>
  <si>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其他退耕还林支出</t>
    </r>
  </si>
  <si>
    <t>农林水支出</t>
  </si>
  <si>
    <t>林业</t>
  </si>
  <si>
    <t xml:space="preserve">  行政运行</t>
  </si>
  <si>
    <t xml:space="preserve">  森林培育</t>
  </si>
  <si>
    <r>
      <t xml:space="preserve"> </t>
    </r>
    <r>
      <rPr>
        <sz val="10"/>
        <rFont val="宋体"/>
        <family val="0"/>
      </rPr>
      <t xml:space="preserve"> 林业技术推广</t>
    </r>
  </si>
  <si>
    <r>
      <t xml:space="preserve"> </t>
    </r>
    <r>
      <rPr>
        <sz val="10"/>
        <rFont val="宋体"/>
        <family val="0"/>
      </rPr>
      <t xml:space="preserve"> 森林资源管理</t>
    </r>
  </si>
  <si>
    <r>
      <t xml:space="preserve"> </t>
    </r>
    <r>
      <rPr>
        <sz val="10"/>
        <rFont val="宋体"/>
        <family val="0"/>
      </rPr>
      <t xml:space="preserve"> 森林生态效益补偿</t>
    </r>
  </si>
  <si>
    <r>
      <t xml:space="preserve"> </t>
    </r>
    <r>
      <rPr>
        <sz val="10"/>
        <rFont val="宋体"/>
        <family val="0"/>
      </rPr>
      <t xml:space="preserve"> 动植物保护</t>
    </r>
  </si>
  <si>
    <r>
      <t xml:space="preserve"> </t>
    </r>
    <r>
      <rPr>
        <sz val="10"/>
        <rFont val="宋体"/>
        <family val="0"/>
      </rPr>
      <t xml:space="preserve">  湿地保护</t>
    </r>
  </si>
  <si>
    <r>
      <t xml:space="preserve"> </t>
    </r>
    <r>
      <rPr>
        <sz val="10"/>
        <rFont val="宋体"/>
        <family val="0"/>
      </rPr>
      <t xml:space="preserve"> 林业防灾减灾</t>
    </r>
  </si>
  <si>
    <t>其他林业支出</t>
  </si>
  <si>
    <t>普惠金融发展支出</t>
  </si>
  <si>
    <t xml:space="preserve">  农业保险保费补贴</t>
  </si>
  <si>
    <t xml:space="preserve">          …………………………</t>
  </si>
  <si>
    <t>注：本表只要求填写涉及本单位的预算科目，并且公开到项级，其他无关科目应删除。</t>
  </si>
  <si>
    <t>附件3</t>
  </si>
  <si>
    <t>2016年林业局单位支出决算总表</t>
  </si>
  <si>
    <t>基本支出</t>
  </si>
  <si>
    <t>项目支出</t>
  </si>
  <si>
    <t>事业单位经营服务支出</t>
  </si>
  <si>
    <t>上缴上级支出</t>
  </si>
  <si>
    <t>节能环保支出</t>
  </si>
  <si>
    <t>附件4</t>
  </si>
  <si>
    <t>2016年林业局财政拨款收支决算总表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</si>
  <si>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</si>
  <si>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</si>
  <si>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</si>
  <si>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</si>
  <si>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</si>
  <si>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</si>
  <si>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</si>
  <si>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</si>
  <si>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2016年林业局一般公共预算支出决算表</t>
  </si>
  <si>
    <t>功能分类科目</t>
  </si>
  <si>
    <t>附件6</t>
  </si>
  <si>
    <t>2016年隆回县林业局一般公共预算基本支出决算表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</si>
  <si>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</si>
  <si>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</si>
  <si>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</si>
  <si>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</si>
  <si>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</si>
  <si>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</si>
  <si>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</si>
  <si>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</si>
  <si>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</si>
  <si>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</si>
  <si>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</si>
  <si>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</si>
  <si>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</si>
  <si>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</si>
  <si>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</si>
  <si>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</si>
  <si>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</si>
  <si>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</si>
  <si>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</si>
  <si>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</si>
  <si>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</si>
  <si>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</si>
  <si>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</si>
  <si>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</si>
  <si>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</si>
  <si>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</si>
  <si>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</si>
  <si>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</si>
  <si>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</si>
  <si>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</si>
  <si>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</si>
  <si>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</si>
  <si>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</si>
  <si>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</si>
  <si>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</si>
  <si>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</si>
  <si>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税收金及附加费用</t>
  </si>
  <si>
    <t>其他商品服务支出</t>
  </si>
  <si>
    <t>对个人和家庭的补助支出</t>
  </si>
  <si>
    <t>抚恤金</t>
  </si>
  <si>
    <t>生活补助</t>
  </si>
  <si>
    <t>医疗费</t>
  </si>
  <si>
    <t>奖励金</t>
  </si>
  <si>
    <t>住房公积金</t>
  </si>
  <si>
    <t>其他对个人和家庭的补助支出</t>
  </si>
  <si>
    <t>…………</t>
  </si>
  <si>
    <t>注：本表只要求填写涉及本单位的经济科目，并且公开到款级，其他无关科目应删除。</t>
  </si>
  <si>
    <t>附件7</t>
  </si>
  <si>
    <t>2016年隆回县林业局政府性基金财政拨款收支决算表</t>
  </si>
  <si>
    <t>单位:元</t>
  </si>
  <si>
    <t>科目编码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</si>
  <si>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</si>
  <si>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</si>
  <si>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</si>
  <si>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</si>
  <si>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</si>
  <si>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</si>
  <si>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</si>
  <si>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</si>
  <si>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</si>
  <si>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</si>
  <si>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</si>
  <si>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</si>
  <si>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</si>
  <si>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</si>
  <si>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</si>
  <si>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</si>
  <si>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</si>
  <si>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</si>
  <si>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</si>
  <si>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</si>
  <si>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</si>
  <si>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</si>
  <si>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</si>
  <si>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</si>
  <si>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</si>
  <si>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</si>
  <si>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</si>
  <si>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</si>
  <si>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</si>
  <si>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注:请有政府性基金收支决算的单位,请按决算批复进行公开,如果单位没有政府性基金收支决算,请填0公开。</t>
  </si>
  <si>
    <t>附件8</t>
  </si>
  <si>
    <t>2016年隆回县林业局“三公”经费决算情况表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</si>
  <si>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</si>
  <si>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</si>
  <si>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</si>
  <si>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</si>
  <si>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</si>
  <si>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</si>
  <si>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</si>
  <si>
    <t>其中租车费41.41万元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</si>
</sst>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left"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3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left" indent="1"/>
    </xf>
    <xf numFmtId="0" fontId="7" fillId="0" borderId="14" xfId="0" applyFont="1" applyFill="1" applyBorder="1" applyAlignment="1">
      <alignment horizontal="left" vertical="center" shrinkToFit="1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left" indent="2"/>
    </xf>
    <xf numFmtId="0" fontId="7" fillId="0" borderId="14" xfId="0" applyFont="1" applyFill="1" applyBorder="1" applyAlignment="1">
      <alignment horizontal="left" vertical="center" indent="2" shrinkToFit="1"/>
    </xf>
    <xf numFmtId="0" fontId="0" fillId="0" borderId="12" xfId="0" applyFont="1" applyBorder="1" applyAlignment="1">
      <alignment horizontal="left" indent="2"/>
    </xf>
    <xf numFmtId="0" fontId="7" fillId="0" borderId="16" xfId="0" applyFont="1" applyFill="1" applyBorder="1" applyAlignment="1">
      <alignment horizontal="left" vertical="center" indent="2" shrinkToFit="1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4" fillId="0" borderId="14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/>
    </xf>
    <xf numFmtId="1" fontId="2" fillId="0" borderId="17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 wrapText="1"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 wrapText="1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1" fontId="4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3">
      <selection activeCell="H28" sqref="H2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  <col min="8" max="8" width="9.375" style="0" bestFit="1" customWidth="1"/>
  </cols>
  <sheetData>
    <row r="1" ht="14.25">
      <c r="A1" t="s">
        <v>0</v>
      </c>
    </row>
    <row r="2" spans="1:4" ht="22.5">
      <c r="A2" s="58" t="s">
        <v>1</v>
      </c>
      <c r="B2" s="58"/>
      <c r="C2" s="58"/>
      <c r="D2" s="58"/>
    </row>
    <row r="3" spans="1:4" ht="14.25">
      <c r="A3" s="17" t="s">
        <v>2</v>
      </c>
      <c r="B3" s="57"/>
      <c r="D3" s="41" t="s">
        <v>3</v>
      </c>
    </row>
    <row r="4" spans="1:4" ht="14.25">
      <c r="A4" s="22" t="s">
        <v>4</v>
      </c>
      <c r="B4" s="22"/>
      <c r="C4" s="22" t="s">
        <v>5</v>
      </c>
      <c r="D4" s="22"/>
    </row>
    <row r="5" spans="1:4" ht="14.25">
      <c r="A5" s="68" t="s">
        <v>6</v>
      </c>
      <c r="B5" s="69" t="s">
        <v>7</v>
      </c>
      <c r="C5" s="68" t="s">
        <v>8</v>
      </c>
      <c r="D5" s="69" t="s">
        <v>7</v>
      </c>
    </row>
    <row r="6" spans="1:4" ht="20.25" customHeight="1">
      <c r="A6" s="72" t="s">
        <v>9</v>
      </c>
      <c r="B6" s="73">
        <v>28529469</v>
      </c>
      <c r="C6" s="74" t="s">
        <v>10</v>
      </c>
      <c r="D6" s="117">
        <v>16500</v>
      </c>
    </row>
    <row r="7" spans="1:4" ht="20.25" customHeight="1">
      <c r="A7" s="118" t="s">
        <v>11</v>
      </c>
      <c r="B7" s="77">
        <f>B8+B9+B10+B11+B12</f>
        <v>9728648</v>
      </c>
      <c r="C7" s="78" t="s">
        <v>12</v>
      </c>
      <c r="D7" s="119"/>
    </row>
    <row r="8" spans="1:4" ht="20.25" customHeight="1">
      <c r="A8" s="118" t="s">
        <v>13</v>
      </c>
      <c r="B8" s="73"/>
      <c r="C8" s="78" t="s">
        <v>14</v>
      </c>
      <c r="D8" s="119"/>
    </row>
    <row r="9" spans="1:4" ht="20.25" customHeight="1">
      <c r="A9" s="83" t="s">
        <v>15</v>
      </c>
      <c r="B9" s="84">
        <f>2399050-1080050</f>
        <v>1319000</v>
      </c>
      <c r="C9" s="78" t="s">
        <v>16</v>
      </c>
      <c r="D9" s="119"/>
    </row>
    <row r="10" spans="1:4" ht="20.25" customHeight="1">
      <c r="A10" s="83" t="s">
        <v>17</v>
      </c>
      <c r="B10" s="84">
        <f>217688+7838960</f>
        <v>8056648</v>
      </c>
      <c r="C10" s="78" t="s">
        <v>18</v>
      </c>
      <c r="D10" s="120"/>
    </row>
    <row r="11" spans="1:4" ht="20.25" customHeight="1">
      <c r="A11" s="83" t="s">
        <v>19</v>
      </c>
      <c r="B11" s="84">
        <v>353000</v>
      </c>
      <c r="C11" s="78" t="s">
        <v>20</v>
      </c>
      <c r="D11" s="121"/>
    </row>
    <row r="12" spans="1:4" ht="20.25" customHeight="1">
      <c r="A12" s="72" t="s">
        <v>21</v>
      </c>
      <c r="B12" s="84"/>
      <c r="C12" s="78" t="s">
        <v>22</v>
      </c>
      <c r="D12" s="117">
        <v>240312</v>
      </c>
    </row>
    <row r="13" spans="1:4" ht="20.25" customHeight="1">
      <c r="A13" s="91" t="s">
        <v>23</v>
      </c>
      <c r="B13" s="77">
        <f>B14+B15</f>
        <v>55055802</v>
      </c>
      <c r="C13" s="78" t="s">
        <v>24</v>
      </c>
      <c r="D13" s="120">
        <v>17000</v>
      </c>
    </row>
    <row r="14" spans="1:4" ht="20.25" customHeight="1">
      <c r="A14" s="122" t="s">
        <v>25</v>
      </c>
      <c r="B14" s="73">
        <v>43086299</v>
      </c>
      <c r="C14" s="78" t="s">
        <v>26</v>
      </c>
      <c r="D14" s="121">
        <v>20138470</v>
      </c>
    </row>
    <row r="15" spans="1:4" ht="20.25" customHeight="1">
      <c r="A15" s="83" t="s">
        <v>27</v>
      </c>
      <c r="B15" s="84">
        <v>11969503</v>
      </c>
      <c r="C15" s="78" t="s">
        <v>28</v>
      </c>
      <c r="D15" s="121"/>
    </row>
    <row r="16" spans="1:4" ht="20.25" customHeight="1">
      <c r="A16" s="83" t="s">
        <v>29</v>
      </c>
      <c r="B16" s="84"/>
      <c r="C16" s="78" t="s">
        <v>30</v>
      </c>
      <c r="D16" s="121">
        <v>67353937</v>
      </c>
    </row>
    <row r="17" spans="1:4" ht="20.25" customHeight="1">
      <c r="A17" s="91" t="s">
        <v>31</v>
      </c>
      <c r="B17" s="77"/>
      <c r="C17" s="78" t="s">
        <v>32</v>
      </c>
      <c r="D17" s="121"/>
    </row>
    <row r="18" spans="1:4" ht="20.25" customHeight="1">
      <c r="A18" s="83" t="s">
        <v>33</v>
      </c>
      <c r="B18" s="73"/>
      <c r="C18" s="78" t="s">
        <v>34</v>
      </c>
      <c r="D18" s="121"/>
    </row>
    <row r="19" spans="1:4" ht="20.25" customHeight="1">
      <c r="A19" s="83" t="s">
        <v>35</v>
      </c>
      <c r="B19" s="84"/>
      <c r="C19" s="78" t="s">
        <v>36</v>
      </c>
      <c r="D19" s="117"/>
    </row>
    <row r="20" spans="1:4" ht="20.25" customHeight="1">
      <c r="A20" s="83" t="s">
        <v>37</v>
      </c>
      <c r="B20" s="84"/>
      <c r="C20" s="78" t="s">
        <v>38</v>
      </c>
      <c r="D20" s="119"/>
    </row>
    <row r="21" spans="1:4" ht="20.25" customHeight="1">
      <c r="A21" s="83" t="s">
        <v>39</v>
      </c>
      <c r="B21" s="94"/>
      <c r="C21" s="78" t="s">
        <v>40</v>
      </c>
      <c r="D21" s="119"/>
    </row>
    <row r="22" spans="1:8" ht="20.25" customHeight="1">
      <c r="A22" s="83" t="s">
        <v>41</v>
      </c>
      <c r="B22" s="73"/>
      <c r="C22" s="78" t="s">
        <v>42</v>
      </c>
      <c r="D22" s="123"/>
      <c r="H22" s="124"/>
    </row>
    <row r="23" spans="1:4" ht="20.25" customHeight="1">
      <c r="A23" s="83" t="s">
        <v>43</v>
      </c>
      <c r="B23" s="84"/>
      <c r="C23" s="78" t="s">
        <v>44</v>
      </c>
      <c r="D23" s="125"/>
    </row>
    <row r="24" spans="1:4" ht="20.25" customHeight="1">
      <c r="A24" s="83"/>
      <c r="B24" s="94"/>
      <c r="C24" s="78" t="s">
        <v>45</v>
      </c>
      <c r="D24" s="125"/>
    </row>
    <row r="25" spans="1:4" ht="20.25" customHeight="1">
      <c r="A25" s="97"/>
      <c r="B25" s="77"/>
      <c r="C25" s="78" t="s">
        <v>46</v>
      </c>
      <c r="D25" s="125"/>
    </row>
    <row r="26" spans="1:4" ht="20.25" customHeight="1">
      <c r="A26" s="98"/>
      <c r="B26" s="99"/>
      <c r="C26" s="78" t="s">
        <v>47</v>
      </c>
      <c r="D26" s="126"/>
    </row>
    <row r="27" spans="1:4" ht="20.25" customHeight="1">
      <c r="A27" s="97" t="s">
        <v>48</v>
      </c>
      <c r="B27" s="99">
        <f>B6+B7+B13+B16+B17+B20+B21+B22+B23</f>
        <v>93313919</v>
      </c>
      <c r="C27" s="101" t="s">
        <v>49</v>
      </c>
      <c r="D27" s="126">
        <f>SUM(D6:D26)</f>
        <v>87766219</v>
      </c>
    </row>
    <row r="28" spans="1:4" ht="20.25" customHeight="1">
      <c r="A28" s="98" t="s">
        <v>50</v>
      </c>
      <c r="B28" s="99">
        <v>11850000</v>
      </c>
      <c r="C28" s="101" t="s">
        <v>51</v>
      </c>
      <c r="D28" s="126">
        <v>17397700</v>
      </c>
    </row>
    <row r="29" spans="1:6" ht="20.25" customHeight="1">
      <c r="A29" s="103" t="s">
        <v>52</v>
      </c>
      <c r="B29" s="73">
        <f>B27+B28</f>
        <v>105163919</v>
      </c>
      <c r="C29" s="104" t="s">
        <v>53</v>
      </c>
      <c r="D29" s="126">
        <f>D27+D28</f>
        <v>105163919</v>
      </c>
      <c r="F29" s="124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9"/>
  <sheetViews>
    <sheetView workbookViewId="0" topLeftCell="A5">
      <pane ySplit="2" topLeftCell="A7" activePane="bottomLeft" state="frozen"/>
      <selection pane="bottomLeft" activeCell="T12" sqref="T12"/>
    </sheetView>
  </sheetViews>
  <sheetFormatPr defaultColWidth="9.00390625" defaultRowHeight="14.25"/>
  <cols>
    <col min="1" max="1" width="8.25390625" style="0" customWidth="1"/>
    <col min="2" max="2" width="21.25390625" style="0" customWidth="1"/>
    <col min="3" max="3" width="8.375" style="0" customWidth="1"/>
    <col min="4" max="4" width="9.25390625" style="0" customWidth="1"/>
    <col min="5" max="5" width="5.75390625" style="0" customWidth="1"/>
    <col min="6" max="6" width="8.25390625" style="0" customWidth="1"/>
    <col min="7" max="7" width="8.50390625" style="0" customWidth="1"/>
    <col min="8" max="9" width="6.625" style="0" customWidth="1"/>
    <col min="10" max="10" width="8.25390625" style="0" customWidth="1"/>
    <col min="11" max="11" width="8.75390625" style="0" customWidth="1"/>
    <col min="12" max="13" width="6.625" style="0" customWidth="1"/>
    <col min="14" max="14" width="4.75390625" style="0" customWidth="1"/>
    <col min="15" max="15" width="6.625" style="0" customWidth="1"/>
    <col min="16" max="16" width="8.75390625" style="0" customWidth="1"/>
  </cols>
  <sheetData>
    <row r="1" ht="14.25">
      <c r="A1" t="s">
        <v>54</v>
      </c>
    </row>
    <row r="2" spans="1:16" ht="22.5">
      <c r="A2" s="58" t="s">
        <v>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243" ht="13.5" customHeight="1">
      <c r="A3" s="17" t="s">
        <v>56</v>
      </c>
      <c r="B3" s="105" t="s">
        <v>57</v>
      </c>
      <c r="C3" s="106"/>
      <c r="D3" s="24"/>
      <c r="E3" s="24"/>
      <c r="F3" s="24"/>
      <c r="G3" s="24"/>
      <c r="H3" s="24"/>
      <c r="I3" s="24"/>
      <c r="J3" s="24"/>
      <c r="K3" s="24"/>
      <c r="L3" s="107"/>
      <c r="M3" s="24"/>
      <c r="N3" s="24"/>
      <c r="O3" s="24"/>
      <c r="P3" s="107" t="s">
        <v>3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6.5" customHeight="1">
      <c r="A4" s="109" t="s">
        <v>58</v>
      </c>
      <c r="B4" s="109"/>
      <c r="C4" s="109" t="s">
        <v>59</v>
      </c>
      <c r="D4" s="109" t="s">
        <v>60</v>
      </c>
      <c r="E4" s="109" t="s">
        <v>61</v>
      </c>
      <c r="F4" s="109"/>
      <c r="G4" s="109"/>
      <c r="H4" s="109"/>
      <c r="I4" s="109"/>
      <c r="J4" s="109" t="s">
        <v>62</v>
      </c>
      <c r="K4" s="109"/>
      <c r="L4" s="109" t="s">
        <v>63</v>
      </c>
      <c r="M4" s="115" t="s">
        <v>64</v>
      </c>
      <c r="N4" s="115" t="s">
        <v>65</v>
      </c>
      <c r="O4" s="115" t="s">
        <v>66</v>
      </c>
      <c r="P4" s="115" t="s">
        <v>67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85.5" customHeight="1">
      <c r="A5" s="109" t="s">
        <v>68</v>
      </c>
      <c r="B5" s="109" t="s">
        <v>69</v>
      </c>
      <c r="C5" s="109"/>
      <c r="D5" s="109"/>
      <c r="E5" s="109" t="s">
        <v>70</v>
      </c>
      <c r="F5" s="109" t="s">
        <v>71</v>
      </c>
      <c r="G5" s="109" t="s">
        <v>72</v>
      </c>
      <c r="H5" s="109" t="s">
        <v>73</v>
      </c>
      <c r="I5" s="109" t="s">
        <v>74</v>
      </c>
      <c r="J5" s="109" t="s">
        <v>75</v>
      </c>
      <c r="K5" s="109" t="s">
        <v>76</v>
      </c>
      <c r="L5" s="109"/>
      <c r="M5" s="115"/>
      <c r="N5" s="115"/>
      <c r="O5" s="115"/>
      <c r="P5" s="115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16" s="14" customFormat="1" ht="21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5"/>
      <c r="N6" s="115"/>
      <c r="O6" s="115"/>
      <c r="P6" s="115"/>
    </row>
    <row r="7" spans="1:16" s="14" customFormat="1" ht="21" customHeight="1">
      <c r="A7" s="111" t="s">
        <v>77</v>
      </c>
      <c r="B7" s="112"/>
      <c r="C7" s="109">
        <f>C8+C11+C14+C17+C25</f>
        <v>93313919</v>
      </c>
      <c r="D7" s="109">
        <f aca="true" t="shared" si="0" ref="D7:P7">D8+D11+D14+D17+D25</f>
        <v>28529469</v>
      </c>
      <c r="E7" s="109">
        <f t="shared" si="0"/>
        <v>0</v>
      </c>
      <c r="F7" s="109">
        <f t="shared" si="0"/>
        <v>1319000</v>
      </c>
      <c r="G7" s="109">
        <f t="shared" si="0"/>
        <v>8056648</v>
      </c>
      <c r="H7" s="109">
        <f t="shared" si="0"/>
        <v>353000</v>
      </c>
      <c r="I7" s="109">
        <f t="shared" si="0"/>
        <v>0</v>
      </c>
      <c r="J7" s="109">
        <f t="shared" si="0"/>
        <v>43086299</v>
      </c>
      <c r="K7" s="109">
        <f t="shared" si="0"/>
        <v>11969503</v>
      </c>
      <c r="L7" s="109">
        <f t="shared" si="0"/>
        <v>0</v>
      </c>
      <c r="M7" s="109">
        <f t="shared" si="0"/>
        <v>0</v>
      </c>
      <c r="N7" s="109">
        <f t="shared" si="0"/>
        <v>0</v>
      </c>
      <c r="O7" s="109">
        <f t="shared" si="0"/>
        <v>0</v>
      </c>
      <c r="P7" s="109">
        <f t="shared" si="0"/>
        <v>11850000</v>
      </c>
    </row>
    <row r="8" spans="1:16" ht="21" customHeight="1">
      <c r="A8" s="59">
        <v>201</v>
      </c>
      <c r="B8" s="59" t="s">
        <v>78</v>
      </c>
      <c r="C8" s="66">
        <f>D8+E8+F8+G8+H8+I8+J8+K8+L8+M8+N8+O8</f>
        <v>16500</v>
      </c>
      <c r="D8" s="66">
        <v>16500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1:16" ht="21" customHeight="1">
      <c r="A9" s="62">
        <v>20199</v>
      </c>
      <c r="B9" s="62" t="s">
        <v>79</v>
      </c>
      <c r="C9" s="66">
        <f aca="true" t="shared" si="1" ref="C9:C16">D9+E9+F9+G9+H9+I9+J9+K9+L9+M9+N9+O9</f>
        <v>16500</v>
      </c>
      <c r="D9" s="66">
        <v>16500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ht="21" customHeight="1">
      <c r="A10" s="62">
        <v>2019999</v>
      </c>
      <c r="B10" s="62" t="s">
        <v>80</v>
      </c>
      <c r="C10" s="66">
        <f t="shared" si="1"/>
        <v>16500</v>
      </c>
      <c r="D10" s="66">
        <v>16500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ht="21" customHeight="1">
      <c r="A11" s="59">
        <v>208</v>
      </c>
      <c r="B11" s="59" t="s">
        <v>81</v>
      </c>
      <c r="C11" s="66">
        <f t="shared" si="1"/>
        <v>240312</v>
      </c>
      <c r="D11" s="66">
        <v>240312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21" customHeight="1">
      <c r="A12" s="62">
        <v>20808</v>
      </c>
      <c r="B12" s="62" t="s">
        <v>82</v>
      </c>
      <c r="C12" s="66">
        <f t="shared" si="1"/>
        <v>240312</v>
      </c>
      <c r="D12" s="66">
        <v>240312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</row>
    <row r="13" spans="1:16" ht="21" customHeight="1">
      <c r="A13" s="62">
        <v>2080801</v>
      </c>
      <c r="B13" s="62" t="s">
        <v>83</v>
      </c>
      <c r="C13" s="66">
        <f t="shared" si="1"/>
        <v>240312</v>
      </c>
      <c r="D13" s="66">
        <v>240312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ht="21" customHeight="1">
      <c r="A14" s="59">
        <v>210</v>
      </c>
      <c r="B14" s="59" t="s">
        <v>84</v>
      </c>
      <c r="C14" s="66">
        <f t="shared" si="1"/>
        <v>17000</v>
      </c>
      <c r="D14" s="66">
        <v>17000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21" customHeight="1">
      <c r="A15" s="59">
        <v>21005</v>
      </c>
      <c r="B15" s="59" t="s">
        <v>85</v>
      </c>
      <c r="C15" s="66">
        <f t="shared" si="1"/>
        <v>17000</v>
      </c>
      <c r="D15" s="66">
        <v>17000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</row>
    <row r="16" spans="1:16" ht="21" customHeight="1">
      <c r="A16" s="62">
        <v>2100501</v>
      </c>
      <c r="B16" s="62" t="s">
        <v>86</v>
      </c>
      <c r="C16" s="66">
        <f t="shared" si="1"/>
        <v>17000</v>
      </c>
      <c r="D16" s="66">
        <v>17000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1:16" ht="21" customHeight="1">
      <c r="A17" s="59">
        <v>211</v>
      </c>
      <c r="B17" s="59" t="s">
        <v>87</v>
      </c>
      <c r="C17" s="66">
        <f aca="true" t="shared" si="2" ref="C17:C35">D17+E17+F17+G17+H17+I17+J17+K17+L17+M17+N17+O17</f>
        <v>21716170</v>
      </c>
      <c r="D17" s="66">
        <v>140000</v>
      </c>
      <c r="E17" s="66"/>
      <c r="F17" s="66"/>
      <c r="G17" s="66"/>
      <c r="H17" s="66"/>
      <c r="I17" s="66"/>
      <c r="J17" s="66">
        <f>J18+J21</f>
        <v>21576170</v>
      </c>
      <c r="K17" s="66"/>
      <c r="L17" s="66"/>
      <c r="M17" s="66"/>
      <c r="N17" s="66"/>
      <c r="O17" s="66"/>
      <c r="P17" s="66">
        <f>P18+P21</f>
        <v>9100000</v>
      </c>
    </row>
    <row r="18" spans="1:16" ht="21" customHeight="1">
      <c r="A18" s="59">
        <v>21105</v>
      </c>
      <c r="B18" s="59" t="s">
        <v>88</v>
      </c>
      <c r="C18" s="66">
        <f t="shared" si="2"/>
        <v>5007700</v>
      </c>
      <c r="D18" s="66"/>
      <c r="E18" s="66"/>
      <c r="F18" s="66"/>
      <c r="G18" s="66"/>
      <c r="H18" s="66"/>
      <c r="I18" s="66"/>
      <c r="J18" s="66">
        <v>5007700</v>
      </c>
      <c r="K18" s="66"/>
      <c r="L18" s="66"/>
      <c r="M18" s="66"/>
      <c r="N18" s="66"/>
      <c r="O18" s="66"/>
      <c r="P18" s="66"/>
    </row>
    <row r="19" spans="1:16" ht="21" customHeight="1">
      <c r="A19" s="62">
        <v>2110501</v>
      </c>
      <c r="B19" s="62" t="s">
        <v>89</v>
      </c>
      <c r="C19" s="66">
        <f t="shared" si="2"/>
        <v>1237700</v>
      </c>
      <c r="D19" s="66"/>
      <c r="E19" s="66"/>
      <c r="F19" s="66"/>
      <c r="G19" s="66"/>
      <c r="H19" s="66"/>
      <c r="I19" s="66"/>
      <c r="J19" s="66">
        <v>1237700</v>
      </c>
      <c r="K19" s="66"/>
      <c r="L19" s="66"/>
      <c r="M19" s="66"/>
      <c r="N19" s="66"/>
      <c r="O19" s="66"/>
      <c r="P19" s="66"/>
    </row>
    <row r="20" spans="1:16" ht="21" customHeight="1">
      <c r="A20" s="62">
        <v>2110599</v>
      </c>
      <c r="B20" s="62" t="s">
        <v>90</v>
      </c>
      <c r="C20" s="66">
        <f t="shared" si="2"/>
        <v>3770000</v>
      </c>
      <c r="D20" s="66"/>
      <c r="E20" s="66"/>
      <c r="F20" s="66"/>
      <c r="G20" s="66"/>
      <c r="H20" s="66"/>
      <c r="I20" s="66"/>
      <c r="J20" s="66">
        <v>3770000</v>
      </c>
      <c r="K20" s="66"/>
      <c r="L20" s="66"/>
      <c r="M20" s="66"/>
      <c r="N20" s="66"/>
      <c r="O20" s="66"/>
      <c r="P20" s="66"/>
    </row>
    <row r="21" spans="1:16" ht="21" customHeight="1">
      <c r="A21" s="59">
        <v>21106</v>
      </c>
      <c r="B21" s="59" t="s">
        <v>91</v>
      </c>
      <c r="C21" s="66">
        <f t="shared" si="2"/>
        <v>16568470</v>
      </c>
      <c r="D21" s="66"/>
      <c r="E21" s="66"/>
      <c r="F21" s="66"/>
      <c r="G21" s="66"/>
      <c r="H21" s="66"/>
      <c r="I21" s="66"/>
      <c r="J21" s="66">
        <f>J22+J23+J24</f>
        <v>16568470</v>
      </c>
      <c r="K21" s="66"/>
      <c r="L21" s="66"/>
      <c r="M21" s="66"/>
      <c r="N21" s="66"/>
      <c r="O21" s="66"/>
      <c r="P21" s="66">
        <v>9100000</v>
      </c>
    </row>
    <row r="22" spans="1:16" ht="21" customHeight="1">
      <c r="A22" s="62">
        <v>2110602</v>
      </c>
      <c r="B22" s="62" t="s">
        <v>92</v>
      </c>
      <c r="C22" s="66">
        <f t="shared" si="2"/>
        <v>15668470</v>
      </c>
      <c r="D22" s="66"/>
      <c r="E22" s="66"/>
      <c r="F22" s="66"/>
      <c r="G22" s="66"/>
      <c r="H22" s="66"/>
      <c r="I22" s="66"/>
      <c r="J22" s="66">
        <v>15668470</v>
      </c>
      <c r="K22" s="66"/>
      <c r="L22" s="66"/>
      <c r="M22" s="66"/>
      <c r="N22" s="66"/>
      <c r="O22" s="66"/>
      <c r="P22" s="66">
        <v>9100000</v>
      </c>
    </row>
    <row r="23" spans="1:16" ht="21" customHeight="1">
      <c r="A23" s="62">
        <v>2110605</v>
      </c>
      <c r="B23" s="62" t="s">
        <v>93</v>
      </c>
      <c r="C23" s="66">
        <f t="shared" si="2"/>
        <v>900000</v>
      </c>
      <c r="D23" s="66"/>
      <c r="E23" s="66"/>
      <c r="F23" s="66"/>
      <c r="G23" s="66"/>
      <c r="H23" s="66"/>
      <c r="I23" s="66"/>
      <c r="J23" s="66">
        <v>900000</v>
      </c>
      <c r="K23" s="66"/>
      <c r="L23" s="66"/>
      <c r="M23" s="66"/>
      <c r="N23" s="66"/>
      <c r="O23" s="66"/>
      <c r="P23" s="66"/>
    </row>
    <row r="24" spans="1:16" ht="21" customHeight="1">
      <c r="A24" s="62">
        <v>2110699</v>
      </c>
      <c r="B24" s="62" t="s">
        <v>94</v>
      </c>
      <c r="C24" s="66">
        <f t="shared" si="2"/>
        <v>140000</v>
      </c>
      <c r="D24" s="66">
        <v>140000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ht="21" customHeight="1">
      <c r="A25" s="63">
        <v>213</v>
      </c>
      <c r="B25" s="59" t="s">
        <v>95</v>
      </c>
      <c r="C25" s="66">
        <f t="shared" si="2"/>
        <v>71323937</v>
      </c>
      <c r="D25" s="66">
        <f>D26+D36</f>
        <v>28115657</v>
      </c>
      <c r="E25" s="66"/>
      <c r="F25" s="66">
        <v>1319000</v>
      </c>
      <c r="G25" s="66">
        <v>8056648</v>
      </c>
      <c r="H25" s="66">
        <v>353000</v>
      </c>
      <c r="I25" s="66"/>
      <c r="J25" s="66">
        <f>J26+J36</f>
        <v>21510129</v>
      </c>
      <c r="K25" s="66">
        <v>11969503</v>
      </c>
      <c r="L25" s="66"/>
      <c r="M25" s="66"/>
      <c r="N25" s="66"/>
      <c r="O25" s="66"/>
      <c r="P25" s="66">
        <v>2750000</v>
      </c>
    </row>
    <row r="26" spans="1:16" ht="21" customHeight="1">
      <c r="A26" s="63">
        <v>21302</v>
      </c>
      <c r="B26" s="59" t="s">
        <v>96</v>
      </c>
      <c r="C26" s="66">
        <f t="shared" si="2"/>
        <v>69915937</v>
      </c>
      <c r="D26" s="66">
        <f>D27+D28+D29+D30+D31+D32+D33+D34+D35</f>
        <v>28115657</v>
      </c>
      <c r="E26" s="66"/>
      <c r="F26" s="66">
        <v>1319000</v>
      </c>
      <c r="G26" s="66">
        <v>8056648</v>
      </c>
      <c r="H26" s="66">
        <v>353000</v>
      </c>
      <c r="I26" s="66"/>
      <c r="J26" s="66">
        <f>J27+J28+J29+J30+J31+J32+J33+J34+J35</f>
        <v>20102129</v>
      </c>
      <c r="K26" s="66">
        <v>11969503</v>
      </c>
      <c r="L26" s="66"/>
      <c r="M26" s="66"/>
      <c r="N26" s="66"/>
      <c r="O26" s="66"/>
      <c r="P26" s="66">
        <v>2750000</v>
      </c>
    </row>
    <row r="27" spans="1:16" ht="21" customHeight="1">
      <c r="A27" s="64">
        <v>2130201</v>
      </c>
      <c r="B27" s="62" t="s">
        <v>97</v>
      </c>
      <c r="C27" s="66">
        <f t="shared" si="2"/>
        <v>23677512</v>
      </c>
      <c r="D27" s="66">
        <v>23677512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ht="21" customHeight="1">
      <c r="A28" s="64">
        <v>2130205</v>
      </c>
      <c r="B28" s="62" t="s">
        <v>98</v>
      </c>
      <c r="C28" s="66">
        <f t="shared" si="2"/>
        <v>3041880</v>
      </c>
      <c r="D28" s="66"/>
      <c r="E28" s="66"/>
      <c r="F28" s="66"/>
      <c r="G28" s="66"/>
      <c r="H28" s="66"/>
      <c r="I28" s="66"/>
      <c r="J28" s="66">
        <v>3041880</v>
      </c>
      <c r="K28" s="66"/>
      <c r="L28" s="66"/>
      <c r="M28" s="66"/>
      <c r="N28" s="66"/>
      <c r="O28" s="66"/>
      <c r="P28" s="66">
        <v>2000000</v>
      </c>
    </row>
    <row r="29" spans="1:16" ht="21" customHeight="1">
      <c r="A29" s="64">
        <v>2130206</v>
      </c>
      <c r="B29" s="62" t="s">
        <v>99</v>
      </c>
      <c r="C29" s="66">
        <f t="shared" si="2"/>
        <v>50000</v>
      </c>
      <c r="D29" s="66">
        <v>50000</v>
      </c>
      <c r="E29" s="66"/>
      <c r="F29" s="30"/>
      <c r="G29" s="30"/>
      <c r="H29" s="30"/>
      <c r="I29" s="66"/>
      <c r="J29" s="66"/>
      <c r="K29" s="66"/>
      <c r="L29" s="66"/>
      <c r="M29" s="66"/>
      <c r="N29" s="66"/>
      <c r="O29" s="66"/>
      <c r="P29" s="66"/>
    </row>
    <row r="30" spans="1:16" ht="21" customHeight="1">
      <c r="A30" s="64">
        <v>2130207</v>
      </c>
      <c r="B30" s="62" t="s">
        <v>100</v>
      </c>
      <c r="C30" s="66">
        <f t="shared" si="2"/>
        <v>270000</v>
      </c>
      <c r="D30" s="66"/>
      <c r="E30" s="66"/>
      <c r="F30" s="66"/>
      <c r="G30" s="66"/>
      <c r="H30" s="66"/>
      <c r="I30" s="66"/>
      <c r="J30" s="66">
        <v>270000</v>
      </c>
      <c r="K30" s="66"/>
      <c r="L30" s="66"/>
      <c r="M30" s="66"/>
      <c r="N30" s="66"/>
      <c r="O30" s="66"/>
      <c r="P30" s="66"/>
    </row>
    <row r="31" spans="1:16" ht="21" customHeight="1">
      <c r="A31" s="64">
        <v>2130209</v>
      </c>
      <c r="B31" s="62" t="s">
        <v>101</v>
      </c>
      <c r="C31" s="66">
        <f t="shared" si="2"/>
        <v>13390249</v>
      </c>
      <c r="D31" s="66"/>
      <c r="E31" s="66"/>
      <c r="F31" s="66"/>
      <c r="G31" s="66"/>
      <c r="H31" s="66"/>
      <c r="I31" s="66"/>
      <c r="J31" s="66">
        <v>13390249</v>
      </c>
      <c r="K31" s="66"/>
      <c r="L31" s="66"/>
      <c r="M31" s="66"/>
      <c r="N31" s="66"/>
      <c r="O31" s="66"/>
      <c r="P31" s="66">
        <v>750000</v>
      </c>
    </row>
    <row r="32" spans="1:16" ht="21" customHeight="1">
      <c r="A32" s="64">
        <v>2130211</v>
      </c>
      <c r="B32" s="62" t="s">
        <v>102</v>
      </c>
      <c r="C32" s="66">
        <f t="shared" si="2"/>
        <v>50000</v>
      </c>
      <c r="D32" s="66"/>
      <c r="E32" s="66"/>
      <c r="F32" s="66"/>
      <c r="G32" s="66"/>
      <c r="H32" s="66"/>
      <c r="I32" s="66"/>
      <c r="J32" s="66">
        <v>50000</v>
      </c>
      <c r="K32" s="66"/>
      <c r="L32" s="66"/>
      <c r="M32" s="66"/>
      <c r="N32" s="66"/>
      <c r="O32" s="66"/>
      <c r="P32" s="66"/>
    </row>
    <row r="33" spans="1:16" ht="21" customHeight="1">
      <c r="A33" s="64">
        <v>2130212</v>
      </c>
      <c r="B33" s="62" t="s">
        <v>103</v>
      </c>
      <c r="C33" s="66">
        <f t="shared" si="2"/>
        <v>3000000</v>
      </c>
      <c r="D33" s="66"/>
      <c r="E33" s="66"/>
      <c r="F33" s="66"/>
      <c r="G33" s="66"/>
      <c r="H33" s="66"/>
      <c r="I33" s="66"/>
      <c r="J33" s="66">
        <v>3000000</v>
      </c>
      <c r="K33" s="66"/>
      <c r="L33" s="66"/>
      <c r="M33" s="66"/>
      <c r="N33" s="66"/>
      <c r="O33" s="66"/>
      <c r="P33" s="66"/>
    </row>
    <row r="34" spans="1:16" ht="21" customHeight="1">
      <c r="A34" s="64">
        <v>2130234</v>
      </c>
      <c r="B34" s="62" t="s">
        <v>104</v>
      </c>
      <c r="C34" s="66">
        <f t="shared" si="2"/>
        <v>350000</v>
      </c>
      <c r="D34" s="66"/>
      <c r="E34" s="66"/>
      <c r="F34" s="66"/>
      <c r="G34" s="66"/>
      <c r="H34" s="66"/>
      <c r="I34" s="66"/>
      <c r="J34" s="66">
        <v>350000</v>
      </c>
      <c r="K34" s="66"/>
      <c r="L34" s="66"/>
      <c r="M34" s="66"/>
      <c r="N34" s="66"/>
      <c r="O34" s="66"/>
      <c r="P34" s="66"/>
    </row>
    <row r="35" spans="1:16" ht="21" customHeight="1">
      <c r="A35" s="64">
        <v>2130299</v>
      </c>
      <c r="B35" s="62" t="s">
        <v>105</v>
      </c>
      <c r="C35" s="66">
        <f t="shared" si="2"/>
        <v>26086296</v>
      </c>
      <c r="D35" s="66">
        <f>14116793-9728648</f>
        <v>4388145</v>
      </c>
      <c r="E35" s="66"/>
      <c r="F35" s="66">
        <v>1319000</v>
      </c>
      <c r="G35" s="66">
        <v>8056648</v>
      </c>
      <c r="H35" s="66">
        <v>353000</v>
      </c>
      <c r="I35" s="66"/>
      <c r="J35" s="66"/>
      <c r="K35" s="66">
        <v>11969503</v>
      </c>
      <c r="L35" s="66"/>
      <c r="M35" s="66"/>
      <c r="N35" s="66"/>
      <c r="O35" s="66"/>
      <c r="P35" s="66"/>
    </row>
    <row r="36" spans="1:16" ht="21" customHeight="1">
      <c r="A36" s="63">
        <v>21308</v>
      </c>
      <c r="B36" s="59" t="s">
        <v>106</v>
      </c>
      <c r="C36" s="66">
        <f>D36+E36+F36+G36+H36+I36+J36+K36+L36+M36+N36+O36+P36</f>
        <v>1408000</v>
      </c>
      <c r="D36" s="66"/>
      <c r="E36" s="66"/>
      <c r="F36" s="66"/>
      <c r="G36" s="66"/>
      <c r="H36" s="66"/>
      <c r="I36" s="66"/>
      <c r="J36" s="66">
        <v>1408000</v>
      </c>
      <c r="K36" s="66"/>
      <c r="L36" s="66"/>
      <c r="M36" s="66"/>
      <c r="N36" s="66"/>
      <c r="O36" s="66"/>
      <c r="P36" s="66"/>
    </row>
    <row r="37" spans="1:16" ht="21" customHeight="1">
      <c r="A37" s="64">
        <v>2130803</v>
      </c>
      <c r="B37" s="62" t="s">
        <v>107</v>
      </c>
      <c r="C37" s="66">
        <f>D37+E37+F37+G37+H37+I37+J37+K37+L37+M37+N37+O37+P37</f>
        <v>1408000</v>
      </c>
      <c r="D37" s="66"/>
      <c r="E37" s="66"/>
      <c r="F37" s="66"/>
      <c r="G37" s="66"/>
      <c r="H37" s="66"/>
      <c r="I37" s="66"/>
      <c r="J37" s="66">
        <v>1408000</v>
      </c>
      <c r="K37" s="66"/>
      <c r="L37" s="66"/>
      <c r="M37" s="66"/>
      <c r="N37" s="66"/>
      <c r="O37" s="66"/>
      <c r="P37" s="66"/>
    </row>
    <row r="38" spans="1:16" ht="14.25">
      <c r="A38" s="64" t="s">
        <v>108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6"/>
    </row>
    <row r="39" spans="1:2" ht="14.25">
      <c r="A39" s="56" t="s">
        <v>109</v>
      </c>
      <c r="B39" s="40"/>
    </row>
  </sheetData>
  <sheetProtection/>
  <mergeCells count="22">
    <mergeCell ref="A2:P2"/>
    <mergeCell ref="A4:B4"/>
    <mergeCell ref="E4:I4"/>
    <mergeCell ref="J4:K4"/>
    <mergeCell ref="A7:B7"/>
    <mergeCell ref="A38:P38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24" right="0.24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2"/>
  <sheetViews>
    <sheetView workbookViewId="0" topLeftCell="A1">
      <pane ySplit="6" topLeftCell="A22" activePane="bottomLeft" state="frozen"/>
      <selection pane="bottomLeft" activeCell="D23" sqref="D23:E30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110</v>
      </c>
    </row>
    <row r="2" spans="1:17" ht="22.5">
      <c r="A2" s="58" t="s">
        <v>111</v>
      </c>
      <c r="B2" s="58"/>
      <c r="C2" s="58"/>
      <c r="D2" s="58"/>
      <c r="E2" s="58"/>
      <c r="F2" s="58"/>
      <c r="G2" s="58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34" ht="13.5" customHeight="1">
      <c r="A3" s="17" t="s">
        <v>56</v>
      </c>
      <c r="B3" s="105" t="s">
        <v>57</v>
      </c>
      <c r="C3" s="106"/>
      <c r="D3" s="24"/>
      <c r="E3" s="24"/>
      <c r="F3" s="24"/>
      <c r="G3" s="107" t="s">
        <v>3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</row>
    <row r="4" spans="1:234" ht="28.5" customHeight="1">
      <c r="A4" s="108" t="s">
        <v>68</v>
      </c>
      <c r="B4" s="108" t="s">
        <v>69</v>
      </c>
      <c r="C4" s="109" t="s">
        <v>77</v>
      </c>
      <c r="D4" s="109" t="s">
        <v>112</v>
      </c>
      <c r="E4" s="109" t="s">
        <v>113</v>
      </c>
      <c r="F4" s="109" t="s">
        <v>114</v>
      </c>
      <c r="G4" s="109" t="s">
        <v>115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</row>
    <row r="5" spans="1:7" s="14" customFormat="1" ht="21" customHeight="1">
      <c r="A5" s="110"/>
      <c r="B5" s="110"/>
      <c r="C5" s="109"/>
      <c r="D5" s="109"/>
      <c r="E5" s="109"/>
      <c r="F5" s="109"/>
      <c r="G5" s="109"/>
    </row>
    <row r="6" spans="1:7" s="14" customFormat="1" ht="21" customHeight="1">
      <c r="A6" s="111" t="s">
        <v>77</v>
      </c>
      <c r="B6" s="112"/>
      <c r="C6" s="109">
        <f>C7+C10+C13+C16+C21</f>
        <v>87766219</v>
      </c>
      <c r="D6" s="109">
        <f>D7+D10+D13+D16+D21</f>
        <v>38258117</v>
      </c>
      <c r="E6" s="109">
        <f>E7+E10+E13+E16+E21</f>
        <v>49508102</v>
      </c>
      <c r="F6" s="109"/>
      <c r="G6" s="109"/>
    </row>
    <row r="7" spans="1:7" ht="14.25">
      <c r="A7" s="59">
        <v>201</v>
      </c>
      <c r="B7" s="59" t="s">
        <v>78</v>
      </c>
      <c r="C7" s="113">
        <v>16500</v>
      </c>
      <c r="D7" s="61">
        <v>16500</v>
      </c>
      <c r="E7" s="60"/>
      <c r="F7" s="60"/>
      <c r="G7" s="60"/>
    </row>
    <row r="8" spans="1:7" ht="14.25">
      <c r="A8" s="62">
        <v>20199</v>
      </c>
      <c r="B8" s="62" t="s">
        <v>79</v>
      </c>
      <c r="C8" s="113">
        <v>16500</v>
      </c>
      <c r="D8" s="113">
        <v>16500</v>
      </c>
      <c r="E8" s="60"/>
      <c r="F8" s="60"/>
      <c r="G8" s="60"/>
    </row>
    <row r="9" spans="1:7" ht="14.25">
      <c r="A9" s="62">
        <v>2019999</v>
      </c>
      <c r="B9" s="62" t="s">
        <v>80</v>
      </c>
      <c r="C9" s="113">
        <v>16500</v>
      </c>
      <c r="D9" s="113">
        <v>16500</v>
      </c>
      <c r="E9" s="60"/>
      <c r="F9" s="60"/>
      <c r="G9" s="60"/>
    </row>
    <row r="10" spans="1:7" ht="14.25">
      <c r="A10" s="59">
        <v>208</v>
      </c>
      <c r="B10" s="59" t="s">
        <v>81</v>
      </c>
      <c r="C10" s="113">
        <v>240312</v>
      </c>
      <c r="D10" s="113">
        <v>240312</v>
      </c>
      <c r="E10" s="60"/>
      <c r="F10" s="60"/>
      <c r="G10" s="60"/>
    </row>
    <row r="11" spans="1:7" ht="14.25">
      <c r="A11" s="62">
        <v>20808</v>
      </c>
      <c r="B11" s="62" t="s">
        <v>82</v>
      </c>
      <c r="C11" s="113">
        <v>240312</v>
      </c>
      <c r="D11" s="113">
        <v>240312</v>
      </c>
      <c r="E11" s="60"/>
      <c r="F11" s="60"/>
      <c r="G11" s="60"/>
    </row>
    <row r="12" spans="1:7" ht="14.25">
      <c r="A12" s="62">
        <v>2080801</v>
      </c>
      <c r="B12" s="62" t="s">
        <v>83</v>
      </c>
      <c r="C12" s="113">
        <v>240312</v>
      </c>
      <c r="D12" s="113">
        <v>240312</v>
      </c>
      <c r="E12" s="60"/>
      <c r="F12" s="60"/>
      <c r="G12" s="60"/>
    </row>
    <row r="13" spans="1:7" ht="14.25">
      <c r="A13" s="59">
        <v>210</v>
      </c>
      <c r="B13" s="59" t="s">
        <v>84</v>
      </c>
      <c r="C13" s="113">
        <v>17000</v>
      </c>
      <c r="D13" s="61">
        <v>17000</v>
      </c>
      <c r="E13" s="60"/>
      <c r="F13" s="60"/>
      <c r="G13" s="60"/>
    </row>
    <row r="14" spans="1:7" ht="14.25">
      <c r="A14" s="59">
        <v>21005</v>
      </c>
      <c r="B14" s="59" t="s">
        <v>85</v>
      </c>
      <c r="C14" s="113">
        <v>17000</v>
      </c>
      <c r="D14" s="61">
        <v>17000</v>
      </c>
      <c r="E14" s="60"/>
      <c r="F14" s="60"/>
      <c r="G14" s="60"/>
    </row>
    <row r="15" spans="1:7" ht="14.25">
      <c r="A15" s="62">
        <v>2100501</v>
      </c>
      <c r="B15" s="62" t="s">
        <v>86</v>
      </c>
      <c r="C15" s="113">
        <v>17000</v>
      </c>
      <c r="D15" s="61">
        <v>17000</v>
      </c>
      <c r="E15" s="60"/>
      <c r="F15" s="60"/>
      <c r="G15" s="60"/>
    </row>
    <row r="16" spans="1:7" ht="14.25">
      <c r="A16" s="59">
        <v>211</v>
      </c>
      <c r="B16" s="59" t="s">
        <v>116</v>
      </c>
      <c r="C16" s="113">
        <f>D16+E16</f>
        <v>20138470</v>
      </c>
      <c r="D16" s="61">
        <f>D17</f>
        <v>140000</v>
      </c>
      <c r="E16" s="61">
        <f>E17</f>
        <v>19998470</v>
      </c>
      <c r="F16" s="60"/>
      <c r="G16" s="60"/>
    </row>
    <row r="17" spans="1:7" ht="14.25">
      <c r="A17" s="59">
        <v>21106</v>
      </c>
      <c r="B17" s="59" t="s">
        <v>91</v>
      </c>
      <c r="C17" s="113">
        <f aca="true" t="shared" si="0" ref="C17:C32">D17+E17</f>
        <v>20138470</v>
      </c>
      <c r="D17" s="61">
        <f>D18+D19+D20</f>
        <v>140000</v>
      </c>
      <c r="E17" s="61">
        <f>E18+E19+E20</f>
        <v>19998470</v>
      </c>
      <c r="F17" s="60"/>
      <c r="G17" s="60"/>
    </row>
    <row r="18" spans="1:7" ht="14.25">
      <c r="A18" s="62">
        <v>2110602</v>
      </c>
      <c r="B18" s="62" t="s">
        <v>92</v>
      </c>
      <c r="C18" s="113">
        <f t="shared" si="0"/>
        <v>19098470</v>
      </c>
      <c r="D18" s="61"/>
      <c r="E18" s="60">
        <v>19098470</v>
      </c>
      <c r="F18" s="60"/>
      <c r="G18" s="60"/>
    </row>
    <row r="19" spans="1:7" ht="14.25">
      <c r="A19" s="62">
        <v>2110605</v>
      </c>
      <c r="B19" s="62" t="s">
        <v>93</v>
      </c>
      <c r="C19" s="113">
        <f t="shared" si="0"/>
        <v>900000</v>
      </c>
      <c r="D19" s="61"/>
      <c r="E19" s="60">
        <v>900000</v>
      </c>
      <c r="F19" s="60"/>
      <c r="G19" s="60"/>
    </row>
    <row r="20" spans="1:7" ht="14.25">
      <c r="A20" s="62">
        <v>2110699</v>
      </c>
      <c r="B20" s="62" t="s">
        <v>94</v>
      </c>
      <c r="C20" s="113">
        <f t="shared" si="0"/>
        <v>140000</v>
      </c>
      <c r="D20" s="61">
        <v>140000</v>
      </c>
      <c r="E20" s="60"/>
      <c r="F20" s="60"/>
      <c r="G20" s="60"/>
    </row>
    <row r="21" spans="1:7" ht="14.25">
      <c r="A21" s="63">
        <v>213</v>
      </c>
      <c r="B21" s="59" t="s">
        <v>95</v>
      </c>
      <c r="C21" s="113">
        <f t="shared" si="0"/>
        <v>67353937</v>
      </c>
      <c r="D21" s="61">
        <f>D22+D31</f>
        <v>37844305</v>
      </c>
      <c r="E21" s="61">
        <f>E22+E31</f>
        <v>29509632</v>
      </c>
      <c r="F21" s="60"/>
      <c r="G21" s="60"/>
    </row>
    <row r="22" spans="1:7" ht="14.25">
      <c r="A22" s="63">
        <v>21302</v>
      </c>
      <c r="B22" s="59" t="s">
        <v>96</v>
      </c>
      <c r="C22" s="113">
        <f t="shared" si="0"/>
        <v>65945937</v>
      </c>
      <c r="D22" s="61">
        <f>D23+D24+D25+D26+D27+D28+D29+D30</f>
        <v>37844305</v>
      </c>
      <c r="E22" s="61">
        <f>E23+E24+E25+E26+E27+E28+E29+E30</f>
        <v>28101632</v>
      </c>
      <c r="F22" s="60"/>
      <c r="G22" s="60"/>
    </row>
    <row r="23" spans="1:7" ht="14.25">
      <c r="A23" s="64">
        <v>2130201</v>
      </c>
      <c r="B23" s="62" t="s">
        <v>97</v>
      </c>
      <c r="C23" s="113">
        <f t="shared" si="0"/>
        <v>23677512</v>
      </c>
      <c r="D23" s="61">
        <v>23677512</v>
      </c>
      <c r="E23" s="60"/>
      <c r="F23" s="60"/>
      <c r="G23" s="60"/>
    </row>
    <row r="24" spans="1:7" ht="18.75" customHeight="1">
      <c r="A24" s="64">
        <v>2130205</v>
      </c>
      <c r="B24" s="62" t="s">
        <v>98</v>
      </c>
      <c r="C24" s="113">
        <f t="shared" si="0"/>
        <v>1641880</v>
      </c>
      <c r="E24" s="60">
        <v>1641880</v>
      </c>
      <c r="F24" s="60"/>
      <c r="G24" s="60"/>
    </row>
    <row r="25" spans="1:7" ht="14.25">
      <c r="A25" s="64">
        <v>2130206</v>
      </c>
      <c r="B25" s="62" t="s">
        <v>99</v>
      </c>
      <c r="C25" s="113">
        <f t="shared" si="0"/>
        <v>50000</v>
      </c>
      <c r="D25" s="60">
        <v>50000</v>
      </c>
      <c r="E25" s="60"/>
      <c r="F25" s="60"/>
      <c r="G25" s="60"/>
    </row>
    <row r="26" spans="1:7" ht="14.25">
      <c r="A26" s="64">
        <v>2130207</v>
      </c>
      <c r="B26" s="62" t="s">
        <v>100</v>
      </c>
      <c r="C26" s="113">
        <f t="shared" si="0"/>
        <v>270000</v>
      </c>
      <c r="D26" s="60"/>
      <c r="E26" s="60">
        <v>270000</v>
      </c>
      <c r="F26" s="60"/>
      <c r="G26" s="60"/>
    </row>
    <row r="27" spans="1:7" ht="14.25">
      <c r="A27" s="64">
        <v>2130209</v>
      </c>
      <c r="B27" s="62" t="s">
        <v>101</v>
      </c>
      <c r="C27" s="113">
        <f t="shared" si="0"/>
        <v>13820249</v>
      </c>
      <c r="E27" s="60">
        <v>13820249</v>
      </c>
      <c r="F27" s="60"/>
      <c r="G27" s="60"/>
    </row>
    <row r="28" spans="1:7" ht="14.25">
      <c r="A28" s="64">
        <v>2130211</v>
      </c>
      <c r="B28" s="62" t="s">
        <v>102</v>
      </c>
      <c r="C28" s="113">
        <f t="shared" si="0"/>
        <v>50000</v>
      </c>
      <c r="D28" s="60"/>
      <c r="E28" s="60">
        <v>50000</v>
      </c>
      <c r="F28" s="60"/>
      <c r="G28" s="60"/>
    </row>
    <row r="29" spans="1:7" ht="14.25">
      <c r="A29" s="64">
        <v>3500</v>
      </c>
      <c r="B29" s="62" t="s">
        <v>104</v>
      </c>
      <c r="C29" s="113">
        <f t="shared" si="0"/>
        <v>350000</v>
      </c>
      <c r="D29" s="60"/>
      <c r="E29" s="60">
        <v>350000</v>
      </c>
      <c r="F29" s="60"/>
      <c r="G29" s="60"/>
    </row>
    <row r="30" spans="1:7" ht="14.25">
      <c r="A30" s="64">
        <v>2130299</v>
      </c>
      <c r="B30" s="62" t="s">
        <v>105</v>
      </c>
      <c r="C30" s="113">
        <f t="shared" si="0"/>
        <v>26086296</v>
      </c>
      <c r="D30" s="60">
        <v>14116793</v>
      </c>
      <c r="E30" s="60">
        <v>11969503</v>
      </c>
      <c r="F30" s="60"/>
      <c r="G30" s="60"/>
    </row>
    <row r="31" spans="1:7" ht="14.25">
      <c r="A31" s="63">
        <v>21308</v>
      </c>
      <c r="B31" s="59" t="s">
        <v>106</v>
      </c>
      <c r="C31" s="113">
        <f t="shared" si="0"/>
        <v>1408000</v>
      </c>
      <c r="D31" s="60"/>
      <c r="E31" s="60">
        <v>1408000</v>
      </c>
      <c r="F31" s="60"/>
      <c r="G31" s="60"/>
    </row>
    <row r="32" spans="1:7" ht="14.25">
      <c r="A32" s="64">
        <v>2130803</v>
      </c>
      <c r="B32" s="62" t="s">
        <v>107</v>
      </c>
      <c r="C32" s="113">
        <f t="shared" si="0"/>
        <v>1408000</v>
      </c>
      <c r="D32" s="60"/>
      <c r="E32" s="60">
        <v>1408000</v>
      </c>
      <c r="F32" s="60"/>
      <c r="G32" s="60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0">
      <selection activeCell="E6" sqref="E6:E29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117</v>
      </c>
    </row>
    <row r="2" spans="1:6" ht="21" customHeight="1">
      <c r="A2" s="58" t="s">
        <v>118</v>
      </c>
      <c r="B2" s="58"/>
      <c r="C2" s="58"/>
      <c r="D2" s="58"/>
      <c r="E2" s="58"/>
      <c r="F2" s="58"/>
    </row>
    <row r="3" spans="1:6" ht="15" customHeight="1">
      <c r="A3" s="17" t="s">
        <v>56</v>
      </c>
      <c r="B3" s="40" t="s">
        <v>57</v>
      </c>
      <c r="F3" s="41" t="s">
        <v>3</v>
      </c>
    </row>
    <row r="4" spans="1:6" ht="22.5" customHeight="1">
      <c r="A4" s="22" t="s">
        <v>4</v>
      </c>
      <c r="B4" s="22"/>
      <c r="C4" s="22" t="s">
        <v>5</v>
      </c>
      <c r="D4" s="22"/>
      <c r="E4" s="22"/>
      <c r="F4" s="22"/>
    </row>
    <row r="5" spans="1:6" ht="30" customHeight="1">
      <c r="A5" s="68" t="s">
        <v>6</v>
      </c>
      <c r="B5" s="69" t="s">
        <v>119</v>
      </c>
      <c r="C5" s="68" t="s">
        <v>8</v>
      </c>
      <c r="D5" s="70" t="s">
        <v>59</v>
      </c>
      <c r="E5" s="71" t="s">
        <v>120</v>
      </c>
      <c r="F5" s="68" t="s">
        <v>121</v>
      </c>
    </row>
    <row r="6" spans="1:6" ht="22.5" customHeight="1">
      <c r="A6" s="72" t="s">
        <v>122</v>
      </c>
      <c r="B6" s="73">
        <v>93313919</v>
      </c>
      <c r="C6" s="74" t="s">
        <v>10</v>
      </c>
      <c r="D6" s="70"/>
      <c r="E6" s="75">
        <v>16500</v>
      </c>
      <c r="F6" s="22"/>
    </row>
    <row r="7" spans="1:6" ht="22.5" customHeight="1">
      <c r="A7" s="76" t="s">
        <v>123</v>
      </c>
      <c r="B7" s="77">
        <v>93313919</v>
      </c>
      <c r="C7" s="78" t="s">
        <v>12</v>
      </c>
      <c r="D7" s="78"/>
      <c r="E7" s="79"/>
      <c r="F7" s="80"/>
    </row>
    <row r="8" spans="1:6" ht="22.5" customHeight="1">
      <c r="A8" s="76" t="s">
        <v>124</v>
      </c>
      <c r="B8" s="73"/>
      <c r="C8" s="78" t="s">
        <v>14</v>
      </c>
      <c r="D8" s="81"/>
      <c r="E8" s="79"/>
      <c r="F8" s="82"/>
    </row>
    <row r="9" spans="1:6" ht="22.5" customHeight="1">
      <c r="A9" s="83"/>
      <c r="B9" s="84"/>
      <c r="C9" s="78" t="s">
        <v>16</v>
      </c>
      <c r="D9" s="81"/>
      <c r="E9" s="79"/>
      <c r="F9" s="82"/>
    </row>
    <row r="10" spans="1:10" ht="22.5" customHeight="1">
      <c r="A10" s="83"/>
      <c r="B10" s="84"/>
      <c r="C10" s="78" t="s">
        <v>18</v>
      </c>
      <c r="D10" s="85"/>
      <c r="E10" s="86"/>
      <c r="F10" s="87"/>
      <c r="J10" s="93"/>
    </row>
    <row r="11" spans="1:6" ht="22.5" customHeight="1">
      <c r="A11" s="83"/>
      <c r="B11" s="84"/>
      <c r="C11" s="78" t="s">
        <v>20</v>
      </c>
      <c r="D11" s="88"/>
      <c r="E11" s="89"/>
      <c r="F11" s="90"/>
    </row>
    <row r="12" spans="1:6" ht="22.5" customHeight="1">
      <c r="A12" s="72"/>
      <c r="B12" s="84"/>
      <c r="C12" s="78" t="s">
        <v>22</v>
      </c>
      <c r="D12" s="78"/>
      <c r="E12" s="75">
        <v>240312</v>
      </c>
      <c r="F12" s="80"/>
    </row>
    <row r="13" spans="1:6" ht="22.5" customHeight="1">
      <c r="A13" s="91" t="s">
        <v>125</v>
      </c>
      <c r="B13" s="77">
        <v>11850000</v>
      </c>
      <c r="C13" s="78" t="s">
        <v>24</v>
      </c>
      <c r="D13" s="85"/>
      <c r="E13" s="86">
        <v>17000</v>
      </c>
      <c r="F13" s="87"/>
    </row>
    <row r="14" spans="1:6" ht="22.5" customHeight="1">
      <c r="A14" s="92"/>
      <c r="B14" s="73"/>
      <c r="C14" s="78" t="s">
        <v>26</v>
      </c>
      <c r="D14" s="88"/>
      <c r="E14" s="89">
        <v>20138470</v>
      </c>
      <c r="F14" s="90"/>
    </row>
    <row r="15" spans="1:6" ht="22.5" customHeight="1">
      <c r="A15" s="92"/>
      <c r="B15" s="84"/>
      <c r="C15" s="78" t="s">
        <v>28</v>
      </c>
      <c r="D15" s="88"/>
      <c r="E15" s="89"/>
      <c r="F15" s="90"/>
    </row>
    <row r="16" spans="1:7" ht="22.5" customHeight="1">
      <c r="A16" s="83"/>
      <c r="B16" s="84"/>
      <c r="C16" s="78" t="s">
        <v>30</v>
      </c>
      <c r="D16" s="88"/>
      <c r="E16" s="89">
        <v>67353937</v>
      </c>
      <c r="F16" s="90"/>
      <c r="G16" s="93"/>
    </row>
    <row r="17" spans="1:6" ht="22.5" customHeight="1">
      <c r="A17" s="91"/>
      <c r="B17" s="77"/>
      <c r="C17" s="78" t="s">
        <v>32</v>
      </c>
      <c r="D17" s="88"/>
      <c r="E17" s="89"/>
      <c r="F17" s="90"/>
    </row>
    <row r="18" spans="1:6" ht="22.5" customHeight="1">
      <c r="A18" s="83"/>
      <c r="B18" s="73"/>
      <c r="C18" s="78" t="s">
        <v>34</v>
      </c>
      <c r="D18" s="88"/>
      <c r="E18" s="89"/>
      <c r="F18" s="90"/>
    </row>
    <row r="19" spans="1:6" ht="22.5" customHeight="1">
      <c r="A19" s="83"/>
      <c r="B19" s="84"/>
      <c r="C19" s="78" t="s">
        <v>36</v>
      </c>
      <c r="D19" s="78"/>
      <c r="E19" s="75"/>
      <c r="F19" s="80"/>
    </row>
    <row r="20" spans="1:6" ht="22.5" customHeight="1">
      <c r="A20" s="83"/>
      <c r="B20" s="84"/>
      <c r="C20" s="78" t="s">
        <v>38</v>
      </c>
      <c r="D20" s="81"/>
      <c r="E20" s="79"/>
      <c r="F20" s="82"/>
    </row>
    <row r="21" spans="1:6" ht="22.5" customHeight="1">
      <c r="A21" s="83"/>
      <c r="B21" s="94"/>
      <c r="C21" s="78" t="s">
        <v>40</v>
      </c>
      <c r="D21" s="81"/>
      <c r="E21" s="79"/>
      <c r="F21" s="82"/>
    </row>
    <row r="22" spans="1:6" ht="22.5" customHeight="1">
      <c r="A22" s="83"/>
      <c r="B22" s="73"/>
      <c r="C22" s="78" t="s">
        <v>42</v>
      </c>
      <c r="D22" s="81"/>
      <c r="E22" s="79"/>
      <c r="F22" s="95"/>
    </row>
    <row r="23" spans="1:6" ht="22.5" customHeight="1">
      <c r="A23" s="83"/>
      <c r="B23" s="84"/>
      <c r="C23" s="78" t="s">
        <v>44</v>
      </c>
      <c r="D23" s="78"/>
      <c r="E23" s="75"/>
      <c r="F23" s="96"/>
    </row>
    <row r="24" spans="1:6" ht="22.5" customHeight="1">
      <c r="A24" s="83"/>
      <c r="B24" s="94"/>
      <c r="C24" s="78" t="s">
        <v>45</v>
      </c>
      <c r="D24" s="78"/>
      <c r="E24" s="75"/>
      <c r="F24" s="96"/>
    </row>
    <row r="25" spans="1:6" ht="16.5" customHeight="1">
      <c r="A25" s="97"/>
      <c r="B25" s="77"/>
      <c r="C25" s="78" t="s">
        <v>46</v>
      </c>
      <c r="D25" s="78"/>
      <c r="E25" s="75"/>
      <c r="F25" s="96"/>
    </row>
    <row r="26" spans="1:6" ht="20.25" customHeight="1">
      <c r="A26" s="98"/>
      <c r="B26" s="99"/>
      <c r="C26" s="78" t="s">
        <v>47</v>
      </c>
      <c r="D26" s="78"/>
      <c r="E26" s="75"/>
      <c r="F26" s="100"/>
    </row>
    <row r="27" spans="1:6" ht="20.25" customHeight="1">
      <c r="A27" s="97"/>
      <c r="B27" s="99"/>
      <c r="C27" s="101" t="s">
        <v>49</v>
      </c>
      <c r="D27" s="101"/>
      <c r="E27" s="102">
        <f>SUM(E6:E26)</f>
        <v>87766219</v>
      </c>
      <c r="F27" s="100"/>
    </row>
    <row r="28" spans="1:6" ht="20.25" customHeight="1">
      <c r="A28" s="98"/>
      <c r="B28" s="99"/>
      <c r="C28" s="101" t="s">
        <v>51</v>
      </c>
      <c r="D28" s="101"/>
      <c r="E28" s="102">
        <v>17397700</v>
      </c>
      <c r="F28" s="100"/>
    </row>
    <row r="29" spans="1:6" ht="17.25" customHeight="1">
      <c r="A29" s="103" t="s">
        <v>52</v>
      </c>
      <c r="B29" s="73">
        <f>B6+B13</f>
        <v>105163919</v>
      </c>
      <c r="C29" s="104" t="s">
        <v>53</v>
      </c>
      <c r="D29" s="104"/>
      <c r="E29" s="104">
        <f>E27+E28</f>
        <v>105163919</v>
      </c>
      <c r="F29" s="100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5"/>
  <sheetViews>
    <sheetView workbookViewId="0" topLeftCell="A13">
      <selection activeCell="C6" sqref="C6:E30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  <col min="8" max="8" width="9.375" style="0" bestFit="1" customWidth="1"/>
  </cols>
  <sheetData>
    <row r="1" ht="14.25">
      <c r="A1" t="s">
        <v>126</v>
      </c>
    </row>
    <row r="2" spans="1:7" ht="21" customHeight="1">
      <c r="A2" s="58" t="s">
        <v>127</v>
      </c>
      <c r="B2" s="58"/>
      <c r="C2" s="58"/>
      <c r="D2" s="58"/>
      <c r="E2" s="58"/>
      <c r="F2" s="16"/>
      <c r="G2" s="16"/>
    </row>
    <row r="3" spans="1:7" ht="15" customHeight="1">
      <c r="A3" s="17" t="s">
        <v>56</v>
      </c>
      <c r="B3" s="40" t="s">
        <v>57</v>
      </c>
      <c r="E3" s="41" t="s">
        <v>3</v>
      </c>
      <c r="G3" s="41"/>
    </row>
    <row r="4" spans="1:232" ht="28.5" customHeight="1">
      <c r="A4" s="42" t="s">
        <v>128</v>
      </c>
      <c r="B4" s="42"/>
      <c r="C4" s="42" t="s">
        <v>77</v>
      </c>
      <c r="D4" s="42" t="s">
        <v>112</v>
      </c>
      <c r="E4" s="42" t="s">
        <v>113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</row>
    <row r="5" spans="1:5" s="14" customFormat="1" ht="21" customHeight="1">
      <c r="A5" s="43" t="s">
        <v>68</v>
      </c>
      <c r="B5" s="43" t="s">
        <v>69</v>
      </c>
      <c r="C5" s="42"/>
      <c r="D5" s="42"/>
      <c r="E5" s="42"/>
    </row>
    <row r="6" spans="1:5" s="14" customFormat="1" ht="21" customHeight="1">
      <c r="A6" s="44" t="s">
        <v>77</v>
      </c>
      <c r="B6" s="45"/>
      <c r="C6" s="42">
        <f>C7+C10+C13+C16+C21</f>
        <v>94000000</v>
      </c>
      <c r="D6" s="42">
        <f>D7+D10+D13+D16+D21</f>
        <v>38258117</v>
      </c>
      <c r="E6" s="42">
        <f>E7+E10+E13+E16+E21</f>
        <v>55741883</v>
      </c>
    </row>
    <row r="7" spans="1:5" ht="14.25">
      <c r="A7" s="59">
        <v>201</v>
      </c>
      <c r="B7" s="59" t="s">
        <v>78</v>
      </c>
      <c r="C7" s="60">
        <f>D7+E7</f>
        <v>16500</v>
      </c>
      <c r="D7" s="61">
        <v>16500</v>
      </c>
      <c r="E7" s="60"/>
    </row>
    <row r="8" spans="1:5" ht="14.25">
      <c r="A8" s="62">
        <v>20199</v>
      </c>
      <c r="B8" s="62" t="s">
        <v>79</v>
      </c>
      <c r="C8" s="60">
        <f aca="true" t="shared" si="0" ref="C8:C30">D8+E8</f>
        <v>16500</v>
      </c>
      <c r="D8" s="61">
        <v>16500</v>
      </c>
      <c r="E8" s="60"/>
    </row>
    <row r="9" spans="1:5" ht="14.25">
      <c r="A9" s="62">
        <v>2019999</v>
      </c>
      <c r="B9" s="62" t="s">
        <v>80</v>
      </c>
      <c r="C9" s="60">
        <f t="shared" si="0"/>
        <v>16500</v>
      </c>
      <c r="D9" s="61">
        <v>16500</v>
      </c>
      <c r="E9" s="60"/>
    </row>
    <row r="10" spans="1:5" ht="14.25">
      <c r="A10" s="59">
        <v>208</v>
      </c>
      <c r="B10" s="59" t="s">
        <v>81</v>
      </c>
      <c r="C10" s="60">
        <f t="shared" si="0"/>
        <v>240312</v>
      </c>
      <c r="D10" s="61">
        <v>240312</v>
      </c>
      <c r="E10" s="60"/>
    </row>
    <row r="11" spans="1:5" ht="14.25">
      <c r="A11" s="62">
        <v>20808</v>
      </c>
      <c r="B11" s="62" t="s">
        <v>82</v>
      </c>
      <c r="C11" s="60">
        <f t="shared" si="0"/>
        <v>240312</v>
      </c>
      <c r="D11" s="61">
        <v>240312</v>
      </c>
      <c r="E11" s="60"/>
    </row>
    <row r="12" spans="1:5" ht="14.25">
      <c r="A12" s="62">
        <v>2080801</v>
      </c>
      <c r="B12" s="62" t="s">
        <v>83</v>
      </c>
      <c r="C12" s="60">
        <f t="shared" si="0"/>
        <v>240312</v>
      </c>
      <c r="D12" s="61">
        <v>240312</v>
      </c>
      <c r="E12" s="60"/>
    </row>
    <row r="13" spans="1:5" ht="14.25">
      <c r="A13" s="59">
        <v>210</v>
      </c>
      <c r="B13" s="59" t="s">
        <v>84</v>
      </c>
      <c r="C13" s="60">
        <f t="shared" si="0"/>
        <v>17000</v>
      </c>
      <c r="D13" s="61">
        <v>17000</v>
      </c>
      <c r="E13" s="60"/>
    </row>
    <row r="14" spans="1:5" ht="14.25">
      <c r="A14" s="59">
        <v>21005</v>
      </c>
      <c r="B14" s="59" t="s">
        <v>85</v>
      </c>
      <c r="C14" s="60">
        <f t="shared" si="0"/>
        <v>17000</v>
      </c>
      <c r="D14" s="61">
        <v>17000</v>
      </c>
      <c r="E14" s="60"/>
    </row>
    <row r="15" spans="1:5" ht="14.25">
      <c r="A15" s="62">
        <v>2100501</v>
      </c>
      <c r="B15" s="62" t="s">
        <v>86</v>
      </c>
      <c r="C15" s="60">
        <f t="shared" si="0"/>
        <v>17000</v>
      </c>
      <c r="D15" s="61">
        <v>17000</v>
      </c>
      <c r="E15" s="60"/>
    </row>
    <row r="16" spans="1:5" ht="14.25">
      <c r="A16" s="59">
        <v>211</v>
      </c>
      <c r="B16" s="59" t="s">
        <v>116</v>
      </c>
      <c r="C16" s="60">
        <f t="shared" si="0"/>
        <v>20138470</v>
      </c>
      <c r="D16" s="61">
        <f>D17</f>
        <v>140000</v>
      </c>
      <c r="E16" s="61">
        <f>E17</f>
        <v>19998470</v>
      </c>
    </row>
    <row r="17" spans="1:5" ht="14.25">
      <c r="A17" s="59">
        <v>21106</v>
      </c>
      <c r="B17" s="59" t="s">
        <v>91</v>
      </c>
      <c r="C17" s="60">
        <f t="shared" si="0"/>
        <v>20138470</v>
      </c>
      <c r="D17" s="61">
        <f>D18+D19+D20</f>
        <v>140000</v>
      </c>
      <c r="E17" s="61">
        <f>E18+E19+E20</f>
        <v>19998470</v>
      </c>
    </row>
    <row r="18" spans="1:5" ht="14.25">
      <c r="A18" s="62">
        <v>2110602</v>
      </c>
      <c r="B18" s="62" t="s">
        <v>92</v>
      </c>
      <c r="C18" s="60">
        <f t="shared" si="0"/>
        <v>19098470</v>
      </c>
      <c r="D18" s="61"/>
      <c r="E18" s="60">
        <v>19098470</v>
      </c>
    </row>
    <row r="19" spans="1:5" ht="14.25">
      <c r="A19" s="62">
        <v>2110605</v>
      </c>
      <c r="B19" s="62" t="s">
        <v>93</v>
      </c>
      <c r="C19" s="60">
        <f t="shared" si="0"/>
        <v>900000</v>
      </c>
      <c r="D19" s="61"/>
      <c r="E19" s="60">
        <v>900000</v>
      </c>
    </row>
    <row r="20" spans="1:5" ht="14.25">
      <c r="A20" s="62">
        <v>2110699</v>
      </c>
      <c r="B20" s="62" t="s">
        <v>94</v>
      </c>
      <c r="C20" s="60">
        <f t="shared" si="0"/>
        <v>140000</v>
      </c>
      <c r="D20" s="61">
        <v>140000</v>
      </c>
      <c r="E20" s="60"/>
    </row>
    <row r="21" spans="1:5" ht="14.25">
      <c r="A21" s="63">
        <v>213</v>
      </c>
      <c r="B21" s="59" t="s">
        <v>95</v>
      </c>
      <c r="C21" s="60">
        <f t="shared" si="0"/>
        <v>73587718</v>
      </c>
      <c r="D21" s="61">
        <f>D22+D31</f>
        <v>37844305</v>
      </c>
      <c r="E21" s="61">
        <f>E22+E31</f>
        <v>35743413</v>
      </c>
    </row>
    <row r="22" spans="1:5" ht="14.25">
      <c r="A22" s="63">
        <v>21302</v>
      </c>
      <c r="B22" s="59" t="s">
        <v>96</v>
      </c>
      <c r="C22" s="60">
        <f t="shared" si="0"/>
        <v>73587718</v>
      </c>
      <c r="D22" s="61">
        <f>D23+D24+D25+D26+D27+D28+D29+D30</f>
        <v>37844305</v>
      </c>
      <c r="E22" s="61">
        <f>E23+E24+E25+E26+E27+E28+E29+E30</f>
        <v>35743413</v>
      </c>
    </row>
    <row r="23" spans="1:5" ht="14.25">
      <c r="A23" s="64">
        <v>2130201</v>
      </c>
      <c r="B23" s="62" t="s">
        <v>97</v>
      </c>
      <c r="C23" s="60">
        <f t="shared" si="0"/>
        <v>23677512</v>
      </c>
      <c r="D23" s="61">
        <v>23677512</v>
      </c>
      <c r="E23" s="61"/>
    </row>
    <row r="24" spans="1:5" ht="14.25">
      <c r="A24" s="64">
        <v>2130205</v>
      </c>
      <c r="B24" s="62" t="s">
        <v>98</v>
      </c>
      <c r="C24" s="60">
        <f t="shared" si="0"/>
        <v>1641880</v>
      </c>
      <c r="D24" s="65"/>
      <c r="E24" s="60">
        <v>1641880</v>
      </c>
    </row>
    <row r="25" spans="1:5" ht="14.25">
      <c r="A25" s="64">
        <v>2130206</v>
      </c>
      <c r="B25" s="62" t="s">
        <v>99</v>
      </c>
      <c r="C25" s="60">
        <f t="shared" si="0"/>
        <v>50000</v>
      </c>
      <c r="D25" s="60">
        <v>50000</v>
      </c>
      <c r="E25" s="60"/>
    </row>
    <row r="26" spans="1:5" ht="14.25">
      <c r="A26" s="64">
        <v>2130207</v>
      </c>
      <c r="B26" s="62" t="s">
        <v>100</v>
      </c>
      <c r="C26" s="60">
        <f t="shared" si="0"/>
        <v>270000</v>
      </c>
      <c r="D26" s="60"/>
      <c r="E26" s="60">
        <v>270000</v>
      </c>
    </row>
    <row r="27" spans="1:5" ht="14.25">
      <c r="A27" s="64">
        <v>2130209</v>
      </c>
      <c r="B27" s="62" t="s">
        <v>101</v>
      </c>
      <c r="C27" s="60">
        <f t="shared" si="0"/>
        <v>13820249</v>
      </c>
      <c r="D27" s="65"/>
      <c r="E27" s="60">
        <v>13820249</v>
      </c>
    </row>
    <row r="28" spans="1:5" ht="14.25">
      <c r="A28" s="64">
        <v>2130211</v>
      </c>
      <c r="B28" s="62" t="s">
        <v>102</v>
      </c>
      <c r="C28" s="60">
        <f t="shared" si="0"/>
        <v>50000</v>
      </c>
      <c r="D28" s="60"/>
      <c r="E28" s="60">
        <v>50000</v>
      </c>
    </row>
    <row r="29" spans="1:5" ht="14.25">
      <c r="A29" s="64">
        <v>3500</v>
      </c>
      <c r="B29" s="62" t="s">
        <v>104</v>
      </c>
      <c r="C29" s="60">
        <f t="shared" si="0"/>
        <v>350000</v>
      </c>
      <c r="D29" s="60"/>
      <c r="E29" s="60">
        <v>350000</v>
      </c>
    </row>
    <row r="30" spans="1:5" ht="14.25">
      <c r="A30" s="64">
        <v>2130299</v>
      </c>
      <c r="B30" s="62" t="s">
        <v>105</v>
      </c>
      <c r="C30" s="60">
        <f t="shared" si="0"/>
        <v>33728077</v>
      </c>
      <c r="D30" s="60">
        <f>14116793</f>
        <v>14116793</v>
      </c>
      <c r="E30" s="60">
        <f>11969503+7641781</f>
        <v>19611284</v>
      </c>
    </row>
    <row r="31" spans="1:5" ht="14.25">
      <c r="A31" s="63"/>
      <c r="B31" s="59"/>
      <c r="C31" s="66"/>
      <c r="D31" s="61"/>
      <c r="E31" s="66"/>
    </row>
    <row r="32" spans="1:5" ht="14.25">
      <c r="A32" s="64"/>
      <c r="B32" s="62"/>
      <c r="C32" s="66"/>
      <c r="D32" s="61"/>
      <c r="E32" s="66"/>
    </row>
    <row r="33" spans="1:5" ht="14.25">
      <c r="A33" s="62"/>
      <c r="B33" s="62"/>
      <c r="C33" s="30"/>
      <c r="D33" s="67"/>
      <c r="E33" s="30"/>
    </row>
    <row r="34" spans="1:5" ht="14.25">
      <c r="A34" s="62"/>
      <c r="B34" s="62"/>
      <c r="C34" s="30"/>
      <c r="D34" s="67"/>
      <c r="E34" s="30"/>
    </row>
    <row r="35" spans="1:4" ht="14.25">
      <c r="A35" s="56" t="s">
        <v>109</v>
      </c>
      <c r="B35" s="57"/>
      <c r="D35" s="57"/>
    </row>
  </sheetData>
  <sheetProtection/>
  <mergeCells count="6">
    <mergeCell ref="A2:E2"/>
    <mergeCell ref="A4:B4"/>
    <mergeCell ref="A6:B6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51"/>
  <sheetViews>
    <sheetView workbookViewId="0" topLeftCell="A1">
      <selection activeCell="F8" sqref="F8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129</v>
      </c>
    </row>
    <row r="2" spans="1:7" ht="21" customHeight="1">
      <c r="A2" s="39" t="s">
        <v>130</v>
      </c>
      <c r="B2" s="39"/>
      <c r="C2" s="39"/>
      <c r="D2" s="16"/>
      <c r="E2" s="16"/>
      <c r="F2" s="16"/>
      <c r="G2" s="16"/>
    </row>
    <row r="3" spans="1:7" ht="15" customHeight="1">
      <c r="A3" s="17" t="s">
        <v>56</v>
      </c>
      <c r="B3" s="40" t="s">
        <v>57</v>
      </c>
      <c r="C3" s="41" t="s">
        <v>3</v>
      </c>
      <c r="E3" s="41"/>
      <c r="G3" s="41"/>
    </row>
    <row r="4" spans="1:230" ht="28.5" customHeight="1">
      <c r="A4" s="42" t="s">
        <v>131</v>
      </c>
      <c r="B4" s="42"/>
      <c r="C4" s="42" t="s">
        <v>132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</row>
    <row r="5" spans="1:3" s="14" customFormat="1" ht="21" customHeight="1">
      <c r="A5" s="43" t="s">
        <v>68</v>
      </c>
      <c r="B5" s="43" t="s">
        <v>69</v>
      </c>
      <c r="C5" s="42"/>
    </row>
    <row r="6" spans="1:3" s="14" customFormat="1" ht="21" customHeight="1">
      <c r="A6" s="44" t="s">
        <v>77</v>
      </c>
      <c r="B6" s="45"/>
      <c r="C6" s="42">
        <f>C7+C15+C43</f>
        <v>38258117</v>
      </c>
    </row>
    <row r="7" spans="1:3" ht="14.25">
      <c r="A7" s="46">
        <v>301</v>
      </c>
      <c r="B7" s="47" t="s">
        <v>133</v>
      </c>
      <c r="C7" s="48">
        <f>C8+C9+C10+C11+C12+C13+C14</f>
        <v>26922436</v>
      </c>
    </row>
    <row r="8" spans="1:3" ht="14.25">
      <c r="A8" s="49">
        <v>30101</v>
      </c>
      <c r="B8" s="50" t="s">
        <v>134</v>
      </c>
      <c r="C8" s="48">
        <v>7862652</v>
      </c>
    </row>
    <row r="9" spans="1:3" ht="14.25">
      <c r="A9" s="49">
        <v>30102</v>
      </c>
      <c r="B9" s="50" t="s">
        <v>135</v>
      </c>
      <c r="C9" s="48">
        <v>2776289</v>
      </c>
    </row>
    <row r="10" spans="1:3" ht="14.25">
      <c r="A10" s="49">
        <v>30103</v>
      </c>
      <c r="B10" s="50" t="s">
        <v>136</v>
      </c>
      <c r="C10" s="48">
        <v>5853253</v>
      </c>
    </row>
    <row r="11" spans="1:3" ht="14.25">
      <c r="A11" s="49">
        <v>30104</v>
      </c>
      <c r="B11" s="50" t="s">
        <v>137</v>
      </c>
      <c r="C11" s="48">
        <v>1302748</v>
      </c>
    </row>
    <row r="12" spans="1:3" ht="14.25">
      <c r="A12" s="49">
        <v>30106</v>
      </c>
      <c r="B12" s="50" t="s">
        <v>138</v>
      </c>
      <c r="C12" s="48">
        <v>47343</v>
      </c>
    </row>
    <row r="13" spans="1:3" ht="14.25">
      <c r="A13" s="49">
        <v>30107</v>
      </c>
      <c r="B13" s="50" t="s">
        <v>139</v>
      </c>
      <c r="C13" s="48">
        <v>7415086</v>
      </c>
    </row>
    <row r="14" spans="1:3" ht="14.25">
      <c r="A14" s="49">
        <v>30199</v>
      </c>
      <c r="B14" s="50" t="s">
        <v>140</v>
      </c>
      <c r="C14" s="48">
        <v>1665065</v>
      </c>
    </row>
    <row r="15" spans="1:3" ht="14.25">
      <c r="A15" s="46">
        <v>302</v>
      </c>
      <c r="B15" s="47" t="s">
        <v>141</v>
      </c>
      <c r="C15" s="48">
        <f>SUM(C16:C42)</f>
        <v>6260526</v>
      </c>
    </row>
    <row r="16" spans="1:3" ht="14.25">
      <c r="A16" s="49">
        <v>30201</v>
      </c>
      <c r="B16" s="50" t="s">
        <v>142</v>
      </c>
      <c r="C16" s="48">
        <v>383586</v>
      </c>
    </row>
    <row r="17" spans="1:3" ht="14.25">
      <c r="A17" s="49">
        <v>30202</v>
      </c>
      <c r="B17" s="50" t="s">
        <v>143</v>
      </c>
      <c r="C17" s="48">
        <v>123815</v>
      </c>
    </row>
    <row r="18" spans="1:3" ht="14.25">
      <c r="A18" s="49">
        <v>30203</v>
      </c>
      <c r="B18" s="50" t="s">
        <v>144</v>
      </c>
      <c r="C18" s="48">
        <v>15575</v>
      </c>
    </row>
    <row r="19" spans="1:3" ht="14.25">
      <c r="A19" s="49">
        <v>30204</v>
      </c>
      <c r="B19" s="50" t="s">
        <v>145</v>
      </c>
      <c r="C19" s="48">
        <v>853810</v>
      </c>
    </row>
    <row r="20" spans="1:3" ht="14.25">
      <c r="A20" s="49">
        <v>30205</v>
      </c>
      <c r="B20" s="50" t="s">
        <v>146</v>
      </c>
      <c r="C20" s="48">
        <v>43229</v>
      </c>
    </row>
    <row r="21" spans="1:3" ht="14.25">
      <c r="A21" s="49">
        <v>30206</v>
      </c>
      <c r="B21" s="50" t="s">
        <v>147</v>
      </c>
      <c r="C21" s="48">
        <v>137507</v>
      </c>
    </row>
    <row r="22" spans="1:3" ht="14.25">
      <c r="A22" s="49">
        <v>30207</v>
      </c>
      <c r="B22" s="50" t="s">
        <v>148</v>
      </c>
      <c r="C22" s="48">
        <v>259606</v>
      </c>
    </row>
    <row r="23" spans="1:3" ht="14.25">
      <c r="A23" s="49">
        <v>30208</v>
      </c>
      <c r="B23" s="50" t="s">
        <v>149</v>
      </c>
      <c r="C23" s="48">
        <v>4345</v>
      </c>
    </row>
    <row r="24" spans="1:3" ht="14.25">
      <c r="A24" s="49">
        <v>30209</v>
      </c>
      <c r="B24" s="50" t="s">
        <v>150</v>
      </c>
      <c r="C24" s="48">
        <v>138595</v>
      </c>
    </row>
    <row r="25" spans="1:3" ht="14.25">
      <c r="A25" s="49">
        <v>30211</v>
      </c>
      <c r="B25" s="50" t="s">
        <v>151</v>
      </c>
      <c r="C25" s="48">
        <v>685265</v>
      </c>
    </row>
    <row r="26" spans="1:3" ht="14.25">
      <c r="A26" s="49">
        <v>30212</v>
      </c>
      <c r="B26" s="50" t="s">
        <v>152</v>
      </c>
      <c r="C26" s="48"/>
    </row>
    <row r="27" spans="1:3" ht="14.25">
      <c r="A27" s="49">
        <v>30213</v>
      </c>
      <c r="B27" s="50" t="s">
        <v>153</v>
      </c>
      <c r="C27" s="48">
        <v>1075114</v>
      </c>
    </row>
    <row r="28" spans="1:3" ht="14.25">
      <c r="A28" s="49">
        <v>30214</v>
      </c>
      <c r="B28" s="50" t="s">
        <v>154</v>
      </c>
      <c r="C28" s="48">
        <v>46826</v>
      </c>
    </row>
    <row r="29" spans="1:3" ht="14.25">
      <c r="A29" s="49">
        <v>30215</v>
      </c>
      <c r="B29" s="50" t="s">
        <v>155</v>
      </c>
      <c r="C29" s="48">
        <v>203507</v>
      </c>
    </row>
    <row r="30" spans="1:3" ht="14.25">
      <c r="A30" s="49">
        <v>30216</v>
      </c>
      <c r="B30" s="50" t="s">
        <v>156</v>
      </c>
      <c r="C30" s="48">
        <v>241033</v>
      </c>
    </row>
    <row r="31" spans="1:3" ht="14.25">
      <c r="A31" s="49">
        <v>30217</v>
      </c>
      <c r="B31" s="50" t="s">
        <v>157</v>
      </c>
      <c r="C31" s="48">
        <v>317356</v>
      </c>
    </row>
    <row r="32" spans="1:3" ht="14.25">
      <c r="A32" s="49">
        <v>30218</v>
      </c>
      <c r="B32" s="50" t="s">
        <v>158</v>
      </c>
      <c r="C32" s="48">
        <v>84700</v>
      </c>
    </row>
    <row r="33" spans="1:3" ht="14.25">
      <c r="A33" s="49">
        <v>30224</v>
      </c>
      <c r="B33" s="50" t="s">
        <v>159</v>
      </c>
      <c r="C33" s="48"/>
    </row>
    <row r="34" spans="1:3" ht="14.25">
      <c r="A34" s="49">
        <v>30225</v>
      </c>
      <c r="B34" s="50" t="s">
        <v>160</v>
      </c>
      <c r="C34" s="48">
        <v>15000</v>
      </c>
    </row>
    <row r="35" spans="1:3" ht="14.25">
      <c r="A35" s="49">
        <v>30226</v>
      </c>
      <c r="B35" s="50" t="s">
        <v>161</v>
      </c>
      <c r="C35" s="48">
        <v>62690</v>
      </c>
    </row>
    <row r="36" spans="1:3" ht="14.25">
      <c r="A36" s="49">
        <v>30227</v>
      </c>
      <c r="B36" s="50" t="s">
        <v>162</v>
      </c>
      <c r="C36" s="48">
        <v>158786</v>
      </c>
    </row>
    <row r="37" spans="1:3" ht="14.25">
      <c r="A37" s="49">
        <v>30228</v>
      </c>
      <c r="B37" s="50" t="s">
        <v>163</v>
      </c>
      <c r="C37" s="48">
        <v>342897</v>
      </c>
    </row>
    <row r="38" spans="1:3" ht="14.25">
      <c r="A38" s="49">
        <v>30229</v>
      </c>
      <c r="B38" s="50" t="s">
        <v>164</v>
      </c>
      <c r="C38" s="48">
        <v>228430</v>
      </c>
    </row>
    <row r="39" spans="1:3" ht="14.25">
      <c r="A39" s="49">
        <v>30231</v>
      </c>
      <c r="B39" s="50" t="s">
        <v>165</v>
      </c>
      <c r="C39" s="48">
        <v>261306</v>
      </c>
    </row>
    <row r="40" spans="1:3" ht="14.25">
      <c r="A40" s="51">
        <v>30232</v>
      </c>
      <c r="B40" s="52" t="s">
        <v>166</v>
      </c>
      <c r="C40" s="36">
        <v>414147</v>
      </c>
    </row>
    <row r="41" spans="1:3" ht="14.25">
      <c r="A41" s="51">
        <v>30234</v>
      </c>
      <c r="B41" s="52" t="s">
        <v>167</v>
      </c>
      <c r="C41" s="36">
        <v>36734</v>
      </c>
    </row>
    <row r="42" spans="1:3" ht="14.25">
      <c r="A42" s="51">
        <v>30235</v>
      </c>
      <c r="B42" s="52" t="s">
        <v>168</v>
      </c>
      <c r="C42" s="36">
        <v>126667</v>
      </c>
    </row>
    <row r="43" spans="1:3" ht="14.25">
      <c r="A43" s="51">
        <v>303</v>
      </c>
      <c r="B43" s="52" t="s">
        <v>169</v>
      </c>
      <c r="C43" s="36">
        <f>C44+C45+C46+C47+C48+C49</f>
        <v>5075155</v>
      </c>
    </row>
    <row r="44" spans="1:3" ht="14.25">
      <c r="A44" s="51"/>
      <c r="B44" s="52" t="s">
        <v>170</v>
      </c>
      <c r="C44" s="36">
        <v>308432</v>
      </c>
    </row>
    <row r="45" spans="1:3" ht="14.25">
      <c r="A45" s="51"/>
      <c r="B45" s="52" t="s">
        <v>171</v>
      </c>
      <c r="C45" s="36">
        <v>2367651</v>
      </c>
    </row>
    <row r="46" spans="1:3" ht="14.25">
      <c r="A46" s="51"/>
      <c r="B46" s="52" t="s">
        <v>172</v>
      </c>
      <c r="C46" s="36">
        <v>742404</v>
      </c>
    </row>
    <row r="47" spans="1:3" ht="14.25">
      <c r="A47" s="51"/>
      <c r="B47" s="52" t="s">
        <v>173</v>
      </c>
      <c r="C47" s="36">
        <v>47760</v>
      </c>
    </row>
    <row r="48" spans="1:3" ht="14.25">
      <c r="A48" s="51"/>
      <c r="B48" s="52" t="s">
        <v>174</v>
      </c>
      <c r="C48" s="36">
        <v>1569888</v>
      </c>
    </row>
    <row r="49" spans="1:3" ht="14.25">
      <c r="A49" s="51"/>
      <c r="B49" s="52" t="s">
        <v>175</v>
      </c>
      <c r="C49" s="36">
        <v>39020</v>
      </c>
    </row>
    <row r="50" spans="1:3" ht="14.25">
      <c r="A50" s="53" t="s">
        <v>176</v>
      </c>
      <c r="B50" s="54"/>
      <c r="C50" s="55"/>
    </row>
    <row r="51" spans="1:4" ht="14.25">
      <c r="A51" s="56" t="s">
        <v>177</v>
      </c>
      <c r="B51" s="57"/>
      <c r="D51" s="57"/>
    </row>
  </sheetData>
  <sheetProtection/>
  <mergeCells count="5">
    <mergeCell ref="A2:C2"/>
    <mergeCell ref="A4:B4"/>
    <mergeCell ref="A6:B6"/>
    <mergeCell ref="A50:C50"/>
    <mergeCell ref="C4:C5"/>
  </mergeCells>
  <printOptions/>
  <pageMargins left="0.75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">
      <selection activeCell="B3" sqref="B3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178</v>
      </c>
    </row>
    <row r="2" spans="1:6" ht="27.75" customHeight="1">
      <c r="A2" s="15" t="s">
        <v>179</v>
      </c>
      <c r="B2" s="15"/>
      <c r="C2" s="15"/>
      <c r="D2" s="15"/>
      <c r="E2" s="15"/>
      <c r="F2" s="16"/>
    </row>
    <row r="3" spans="1:6" s="13" customFormat="1" ht="15" customHeight="1">
      <c r="A3" s="17" t="s">
        <v>56</v>
      </c>
      <c r="B3" s="18" t="s">
        <v>57</v>
      </c>
      <c r="C3" s="18"/>
      <c r="D3" s="19"/>
      <c r="E3" s="19" t="s">
        <v>180</v>
      </c>
      <c r="F3" s="20"/>
    </row>
    <row r="4" spans="1:229" ht="28.5" customHeight="1">
      <c r="A4" s="21" t="s">
        <v>181</v>
      </c>
      <c r="B4" s="22" t="s">
        <v>69</v>
      </c>
      <c r="C4" s="23" t="s">
        <v>182</v>
      </c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</row>
    <row r="5" spans="1:5" s="14" customFormat="1" ht="26.25" customHeight="1">
      <c r="A5" s="21"/>
      <c r="B5" s="22"/>
      <c r="C5" s="25" t="s">
        <v>132</v>
      </c>
      <c r="D5" s="25" t="s">
        <v>112</v>
      </c>
      <c r="E5" s="25" t="s">
        <v>113</v>
      </c>
    </row>
    <row r="6" spans="1:5" s="14" customFormat="1" ht="26.25" customHeight="1">
      <c r="A6" s="26" t="s">
        <v>77</v>
      </c>
      <c r="B6" s="27"/>
      <c r="C6" s="25">
        <v>0</v>
      </c>
      <c r="D6" s="25">
        <v>0</v>
      </c>
      <c r="E6" s="25">
        <v>0</v>
      </c>
    </row>
    <row r="7" spans="1:5" ht="14.25">
      <c r="A7" s="28">
        <v>208</v>
      </c>
      <c r="B7" s="29" t="s">
        <v>183</v>
      </c>
      <c r="C7" s="30"/>
      <c r="D7" s="30"/>
      <c r="E7" s="30"/>
    </row>
    <row r="8" spans="1:5" ht="24">
      <c r="A8" s="28">
        <v>20822</v>
      </c>
      <c r="B8" s="31" t="s">
        <v>184</v>
      </c>
      <c r="C8" s="30"/>
      <c r="D8" s="30"/>
      <c r="E8" s="30"/>
    </row>
    <row r="9" spans="1:5" ht="14.25">
      <c r="A9" s="28">
        <v>2082201</v>
      </c>
      <c r="B9" s="31" t="s">
        <v>185</v>
      </c>
      <c r="C9" s="30"/>
      <c r="D9" s="30"/>
      <c r="E9" s="30"/>
    </row>
    <row r="10" spans="1:5" ht="14.25">
      <c r="A10" s="28">
        <v>2082202</v>
      </c>
      <c r="B10" s="31" t="s">
        <v>186</v>
      </c>
      <c r="C10" s="30"/>
      <c r="D10" s="30"/>
      <c r="E10" s="30"/>
    </row>
    <row r="11" spans="1:5" ht="24">
      <c r="A11" s="28">
        <v>2082299</v>
      </c>
      <c r="B11" s="31" t="s">
        <v>187</v>
      </c>
      <c r="C11" s="30"/>
      <c r="D11" s="30"/>
      <c r="E11" s="30"/>
    </row>
    <row r="12" spans="1:5" ht="14.25">
      <c r="A12" s="28">
        <v>20823</v>
      </c>
      <c r="B12" s="31" t="s">
        <v>188</v>
      </c>
      <c r="C12" s="30"/>
      <c r="D12" s="30"/>
      <c r="E12" s="30"/>
    </row>
    <row r="13" spans="1:5" ht="14.25">
      <c r="A13" s="28">
        <v>2082301</v>
      </c>
      <c r="B13" s="31" t="s">
        <v>185</v>
      </c>
      <c r="C13" s="30"/>
      <c r="D13" s="30"/>
      <c r="E13" s="30"/>
    </row>
    <row r="14" spans="1:5" ht="14.25">
      <c r="A14" s="28">
        <v>2082302</v>
      </c>
      <c r="B14" s="31" t="s">
        <v>186</v>
      </c>
      <c r="C14" s="30"/>
      <c r="D14" s="30"/>
      <c r="E14" s="30"/>
    </row>
    <row r="15" spans="1:5" ht="24">
      <c r="A15" s="28">
        <v>2082399</v>
      </c>
      <c r="B15" s="32" t="s">
        <v>189</v>
      </c>
      <c r="C15" s="30"/>
      <c r="D15" s="30"/>
      <c r="E15" s="30"/>
    </row>
    <row r="16" spans="1:5" ht="14.25">
      <c r="A16" s="28">
        <v>212</v>
      </c>
      <c r="B16" s="29" t="s">
        <v>190</v>
      </c>
      <c r="C16" s="30"/>
      <c r="D16" s="30"/>
      <c r="E16" s="30"/>
    </row>
    <row r="17" spans="1:5" ht="14.25">
      <c r="A17" s="28">
        <v>21207</v>
      </c>
      <c r="B17" s="29" t="s">
        <v>191</v>
      </c>
      <c r="C17" s="30"/>
      <c r="D17" s="30"/>
      <c r="E17" s="30"/>
    </row>
    <row r="18" spans="1:5" ht="14.25">
      <c r="A18" s="28">
        <v>2120703</v>
      </c>
      <c r="B18" s="33" t="s">
        <v>192</v>
      </c>
      <c r="C18" s="30"/>
      <c r="D18" s="30"/>
      <c r="E18" s="30"/>
    </row>
    <row r="19" spans="1:5" ht="14.25">
      <c r="A19" s="28">
        <v>2120799</v>
      </c>
      <c r="B19" s="32" t="s">
        <v>193</v>
      </c>
      <c r="C19" s="30"/>
      <c r="D19" s="30"/>
      <c r="E19" s="30"/>
    </row>
    <row r="20" spans="1:5" ht="24">
      <c r="A20" s="28">
        <v>21208</v>
      </c>
      <c r="B20" s="29" t="s">
        <v>194</v>
      </c>
      <c r="C20" s="30"/>
      <c r="D20" s="30"/>
      <c r="E20" s="30"/>
    </row>
    <row r="21" spans="1:5" ht="14.25">
      <c r="A21" s="28">
        <v>2120801</v>
      </c>
      <c r="B21" s="32" t="s">
        <v>195</v>
      </c>
      <c r="C21" s="30"/>
      <c r="D21" s="30"/>
      <c r="E21" s="30"/>
    </row>
    <row r="22" spans="1:5" ht="14.25">
      <c r="A22" s="28">
        <v>2120802</v>
      </c>
      <c r="B22" s="32" t="s">
        <v>196</v>
      </c>
      <c r="C22" s="30"/>
      <c r="D22" s="30"/>
      <c r="E22" s="30"/>
    </row>
    <row r="23" spans="1:5" ht="14.25">
      <c r="A23" s="28">
        <v>2120803</v>
      </c>
      <c r="B23" s="32" t="s">
        <v>197</v>
      </c>
      <c r="C23" s="30"/>
      <c r="D23" s="30"/>
      <c r="E23" s="30"/>
    </row>
    <row r="24" spans="1:5" ht="14.25">
      <c r="A24" s="28">
        <v>2120804</v>
      </c>
      <c r="B24" s="32" t="s">
        <v>198</v>
      </c>
      <c r="C24" s="30"/>
      <c r="D24" s="30"/>
      <c r="E24" s="30"/>
    </row>
    <row r="25" spans="1:5" ht="14.25">
      <c r="A25" s="28">
        <v>2120806</v>
      </c>
      <c r="B25" s="32" t="s">
        <v>199</v>
      </c>
      <c r="C25" s="30"/>
      <c r="D25" s="30"/>
      <c r="E25" s="30"/>
    </row>
    <row r="26" spans="1:5" ht="14.25">
      <c r="A26" s="28">
        <v>2120807</v>
      </c>
      <c r="B26" s="32" t="s">
        <v>200</v>
      </c>
      <c r="C26" s="30"/>
      <c r="D26" s="30"/>
      <c r="E26" s="30"/>
    </row>
    <row r="27" spans="1:5" ht="24">
      <c r="A27" s="28">
        <v>2120899</v>
      </c>
      <c r="B27" s="32" t="s">
        <v>201</v>
      </c>
      <c r="C27" s="30"/>
      <c r="D27" s="30"/>
      <c r="E27" s="30"/>
    </row>
    <row r="28" spans="1:5" ht="14.25">
      <c r="A28" s="28">
        <v>21209</v>
      </c>
      <c r="B28" s="29" t="s">
        <v>202</v>
      </c>
      <c r="C28" s="30"/>
      <c r="D28" s="30"/>
      <c r="E28" s="30"/>
    </row>
    <row r="29" spans="1:5" ht="14.25">
      <c r="A29" s="28">
        <v>2120901</v>
      </c>
      <c r="B29" s="32" t="s">
        <v>203</v>
      </c>
      <c r="C29" s="30"/>
      <c r="D29" s="30"/>
      <c r="E29" s="30"/>
    </row>
    <row r="30" spans="1:5" ht="24">
      <c r="A30" s="28">
        <v>2120999</v>
      </c>
      <c r="B30" s="32" t="s">
        <v>204</v>
      </c>
      <c r="C30" s="30"/>
      <c r="D30" s="30"/>
      <c r="E30" s="30"/>
    </row>
    <row r="31" spans="1:5" ht="14.25">
      <c r="A31" s="28">
        <v>21210</v>
      </c>
      <c r="B31" s="29" t="s">
        <v>205</v>
      </c>
      <c r="C31" s="30"/>
      <c r="D31" s="30"/>
      <c r="E31" s="30"/>
    </row>
    <row r="32" spans="1:5" ht="14.25">
      <c r="A32" s="28">
        <v>2121001</v>
      </c>
      <c r="B32" s="32" t="s">
        <v>206</v>
      </c>
      <c r="C32" s="30"/>
      <c r="D32" s="30"/>
      <c r="E32" s="30"/>
    </row>
    <row r="33" spans="1:5" ht="14.25">
      <c r="A33" s="28">
        <v>2121002</v>
      </c>
      <c r="B33" s="32" t="s">
        <v>207</v>
      </c>
      <c r="C33" s="30"/>
      <c r="D33" s="30"/>
      <c r="E33" s="30"/>
    </row>
    <row r="34" spans="1:5" ht="14.25">
      <c r="A34" s="28">
        <v>2121099</v>
      </c>
      <c r="B34" s="32" t="s">
        <v>208</v>
      </c>
      <c r="C34" s="30"/>
      <c r="D34" s="30"/>
      <c r="E34" s="30"/>
    </row>
    <row r="35" spans="1:5" ht="14.25">
      <c r="A35" s="28">
        <v>21211</v>
      </c>
      <c r="B35" s="29" t="s">
        <v>209</v>
      </c>
      <c r="C35" s="30"/>
      <c r="D35" s="30"/>
      <c r="E35" s="30"/>
    </row>
    <row r="36" spans="1:5" ht="14.25">
      <c r="A36" s="28">
        <v>2121201</v>
      </c>
      <c r="B36" s="32" t="s">
        <v>210</v>
      </c>
      <c r="C36" s="30"/>
      <c r="D36" s="30"/>
      <c r="E36" s="30"/>
    </row>
    <row r="37" spans="1:5" ht="14.25">
      <c r="A37" s="34" t="s">
        <v>176</v>
      </c>
      <c r="B37" s="35"/>
      <c r="C37" s="35"/>
      <c r="D37" s="35"/>
      <c r="E37" s="36"/>
    </row>
    <row r="38" spans="1:5" ht="22.5" customHeight="1">
      <c r="A38" s="37" t="s">
        <v>211</v>
      </c>
      <c r="B38" s="38"/>
      <c r="C38" s="37"/>
      <c r="D38" s="37"/>
      <c r="E38" s="37"/>
    </row>
  </sheetData>
  <sheetProtection/>
  <mergeCells count="6">
    <mergeCell ref="A2:E2"/>
    <mergeCell ref="C4:E4"/>
    <mergeCell ref="A6:B6"/>
    <mergeCell ref="A37:E37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6" sqref="E6"/>
    </sheetView>
  </sheetViews>
  <sheetFormatPr defaultColWidth="9.00390625" defaultRowHeight="14.25"/>
  <cols>
    <col min="1" max="7" width="16.25390625" style="0" customWidth="1"/>
  </cols>
  <sheetData>
    <row r="1" ht="14.25">
      <c r="A1" t="s">
        <v>212</v>
      </c>
    </row>
    <row r="2" spans="1:7" ht="35.25" customHeight="1">
      <c r="A2" s="1" t="s">
        <v>213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214</v>
      </c>
      <c r="B4" s="5" t="s">
        <v>59</v>
      </c>
      <c r="C4" s="6" t="s">
        <v>215</v>
      </c>
      <c r="D4" s="6" t="s">
        <v>216</v>
      </c>
      <c r="E4" s="7" t="s">
        <v>217</v>
      </c>
      <c r="F4" s="8"/>
      <c r="G4" s="9" t="s">
        <v>218</v>
      </c>
    </row>
    <row r="5" spans="1:7" ht="41.25" customHeight="1">
      <c r="A5" s="10"/>
      <c r="B5" s="10"/>
      <c r="C5" s="11"/>
      <c r="D5" s="11"/>
      <c r="E5" s="12" t="s">
        <v>219</v>
      </c>
      <c r="F5" s="12" t="s">
        <v>220</v>
      </c>
      <c r="G5" s="9"/>
    </row>
    <row r="6" spans="1:7" ht="54.75" customHeight="1">
      <c r="A6" s="9" t="s">
        <v>57</v>
      </c>
      <c r="B6" s="9">
        <f>D6+F6</f>
        <v>962809</v>
      </c>
      <c r="C6" s="9">
        <v>0</v>
      </c>
      <c r="D6" s="9">
        <v>317356</v>
      </c>
      <c r="E6" s="9">
        <v>0</v>
      </c>
      <c r="F6" s="9">
        <f>231306+414147</f>
        <v>645453</v>
      </c>
      <c r="G6" s="9" t="s">
        <v>221</v>
      </c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2017-06-20T08:19:21Z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