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_xlnm.Print_Titles" localSheetId="0">'Sheet1'!$3:$3</definedName>
    <definedName name="_xlnm._FilterDatabase" localSheetId="0" hidden="1">'Sheet1'!$A$3:$K$22</definedName>
  </definedNames>
  <calcPr fullCalcOnLoad="1"/>
</workbook>
</file>

<file path=xl/sharedStrings.xml><?xml version="1.0" encoding="utf-8"?>
<sst xmlns="http://schemas.openxmlformats.org/spreadsheetml/2006/main" count="537" uniqueCount="272">
  <si>
    <t xml:space="preserve">        邵阳湘商产业园投产企业租金补贴申报汇总表(附件5)</t>
  </si>
  <si>
    <t>单位名称：邵阳湘商产业园领导小组办公室</t>
  </si>
  <si>
    <t>时间：2016.3.8</t>
  </si>
  <si>
    <t>单位：万元、万平方米</t>
  </si>
  <si>
    <t>序号</t>
  </si>
  <si>
    <t>园区名称</t>
  </si>
  <si>
    <t>企业名称</t>
  </si>
  <si>
    <t>主营业务</t>
  </si>
  <si>
    <t>厂房面积</t>
  </si>
  <si>
    <t>租赁收费标准(元/平方米/月/）</t>
  </si>
  <si>
    <t>年度生产总值（万元）</t>
  </si>
  <si>
    <t>年度纳税总额</t>
  </si>
  <si>
    <t>就业人数</t>
  </si>
  <si>
    <t>年租金</t>
  </si>
  <si>
    <t>申请奖补资金</t>
  </si>
  <si>
    <t>隆回湘商产业园</t>
  </si>
  <si>
    <t>金石鞋业有限公司</t>
  </si>
  <si>
    <t>鞋  类</t>
  </si>
  <si>
    <t>华皮匠鞋业有限公司</t>
  </si>
  <si>
    <t>深砂磨料磨具有限公司</t>
  </si>
  <si>
    <t>磨  具</t>
  </si>
  <si>
    <t>盛泰饰品有限公司</t>
  </si>
  <si>
    <t>饰  品</t>
  </si>
  <si>
    <t>泽辉金属有限公司</t>
  </si>
  <si>
    <t>不锈钢加工</t>
  </si>
  <si>
    <t>长春电子有限公司</t>
  </si>
  <si>
    <t>电子元器件</t>
  </si>
  <si>
    <t>福宝家具有限公司</t>
  </si>
  <si>
    <t>家  具</t>
  </si>
  <si>
    <t>百山洁具有限公司</t>
  </si>
  <si>
    <t>木制品洁具</t>
  </si>
  <si>
    <t>华人重工机械有限公司</t>
  </si>
  <si>
    <t>机械制造</t>
  </si>
  <si>
    <t>名程鞋业有限公司</t>
  </si>
  <si>
    <t>兴业竹业有限公司</t>
  </si>
  <si>
    <t>竹制品</t>
  </si>
  <si>
    <t>名铭鞋业有限公司</t>
  </si>
  <si>
    <t>恒祥彩印有限公司</t>
  </si>
  <si>
    <t>标准厂房建设</t>
  </si>
  <si>
    <t>金宝科技有限公司</t>
  </si>
  <si>
    <t>源林家具有限公司</t>
  </si>
  <si>
    <t>佳鼎木业有限公司</t>
  </si>
  <si>
    <t>木制品加工</t>
  </si>
  <si>
    <t>都花雨鞋业有限公司</t>
  </si>
  <si>
    <t>金海创业有限公司</t>
  </si>
  <si>
    <t>小计</t>
  </si>
  <si>
    <t>邵阳湘商产业园投产企业租金补贴申报汇总表</t>
  </si>
  <si>
    <t>总计</t>
  </si>
  <si>
    <t>宝工区</t>
  </si>
  <si>
    <t>黑宝石橡胶厂</t>
  </si>
  <si>
    <t>橡胶、钢珠</t>
  </si>
  <si>
    <t>生物质灶项目</t>
  </si>
  <si>
    <t>生物质灶</t>
  </si>
  <si>
    <t>邵阳市福源机械有限公司</t>
  </si>
  <si>
    <t>邵阳正一电力建设有限公司</t>
  </si>
  <si>
    <t>电力、电器设备</t>
  </si>
  <si>
    <t>邵阳中健康华科技有限公司</t>
  </si>
  <si>
    <t>戒毒产品</t>
  </si>
  <si>
    <t>邵阳市雪兆丰纺织有限公司</t>
  </si>
  <si>
    <t>人造丝绣花线生产</t>
  </si>
  <si>
    <t>深圳市亮美思光电科技有限公司</t>
  </si>
  <si>
    <t>灯具</t>
  </si>
  <si>
    <t>邵阳欣源矿山机械有限公司</t>
  </si>
  <si>
    <t>矿机生产</t>
  </si>
  <si>
    <t>金鹰锅炉有限公司</t>
  </si>
  <si>
    <t>锅炉生产</t>
  </si>
  <si>
    <t>湖南省长沙市开福区黑猫胶管厂</t>
  </si>
  <si>
    <t>胶管</t>
  </si>
  <si>
    <t>湖南宝东农牧发展有限公司</t>
  </si>
  <si>
    <t>饲料生产</t>
  </si>
  <si>
    <t>邵阳中力纺织机械技术有限公司</t>
  </si>
  <si>
    <t>邵阳中品建材有限公司</t>
  </si>
  <si>
    <t>中空玻璃及铝合金</t>
  </si>
  <si>
    <t>广州市曜辉服装有限公司</t>
  </si>
  <si>
    <t>服装</t>
  </si>
  <si>
    <t>湖南口味王集团有限责任公司</t>
  </si>
  <si>
    <t>食品加工</t>
  </si>
  <si>
    <t>北京新安特风机</t>
  </si>
  <si>
    <t>茶酒项目</t>
  </si>
  <si>
    <t>邵阳北大服饰有限公司</t>
  </si>
  <si>
    <t>湖南聚鑫科技有限公司</t>
  </si>
  <si>
    <t>机械配件加工</t>
  </si>
  <si>
    <t>爱意缘家具有限公司</t>
  </si>
  <si>
    <t>床垫生产</t>
  </si>
  <si>
    <t>邵阳高华工贸实业有限公司</t>
  </si>
  <si>
    <t>冷轧钢筋生产</t>
  </si>
  <si>
    <t>邵阳市双清区鸿兴液压有限公司</t>
  </si>
  <si>
    <t>液压设备生产</t>
  </si>
  <si>
    <t>湖南省天香生物科技有限公司</t>
  </si>
  <si>
    <t>邵阳威远电机制造有限责任公司</t>
  </si>
  <si>
    <t>电机制造</t>
  </si>
  <si>
    <t>邵东湘商产业园（博宇）</t>
  </si>
  <si>
    <t>湖南省可米卡奇服饰有限公司</t>
  </si>
  <si>
    <t>湖南省威信时代箱包制造有限公司</t>
  </si>
  <si>
    <t>箱包</t>
  </si>
  <si>
    <t>邵东金鹰皮具制造有限公司</t>
  </si>
  <si>
    <t>湖南方佳服饰有限公司</t>
  </si>
  <si>
    <t>邵东县忠航皮具有限公司</t>
  </si>
  <si>
    <t>湖南省博行者皮具有限公司</t>
  </si>
  <si>
    <t>邵东县裕丰箱包有限公司</t>
  </si>
  <si>
    <t>湖南萳飞燕服饰有限公司</t>
  </si>
  <si>
    <t>湖南汉人祥服饰有限公司</t>
  </si>
  <si>
    <t>湖南省兴德缝制自动化有限公司</t>
  </si>
  <si>
    <t>缝纫设备</t>
  </si>
  <si>
    <t>湖南志远箱包皮具有限公司</t>
  </si>
  <si>
    <t>邵东县隆源贸易有限责任公司</t>
  </si>
  <si>
    <t>皮具箱包进出口贸易</t>
  </si>
  <si>
    <t>邵东湘商产业园（龙腾）</t>
  </si>
  <si>
    <t>邵东县两市镇创新电器成套设备厂</t>
  </si>
  <si>
    <t>电气设备</t>
  </si>
  <si>
    <t>13（2-4楼）</t>
  </si>
  <si>
    <t>湖南浩强箱包皮具有限公司</t>
  </si>
  <si>
    <t>箱包、服装、鞋帽生产</t>
  </si>
  <si>
    <t>赵如明</t>
  </si>
  <si>
    <t>箱包生产</t>
  </si>
  <si>
    <t>湖南省新华书店有限责任公司邵东县分公司</t>
  </si>
  <si>
    <t>仓储、包装</t>
  </si>
  <si>
    <t>昭阳胶带厂</t>
  </si>
  <si>
    <t>胶带生产及销售</t>
  </si>
  <si>
    <t>邵东湘商产业园（金华湘）</t>
  </si>
  <si>
    <t>湖南金湘东软包装材料有限公司</t>
  </si>
  <si>
    <t>软包装材料生产</t>
  </si>
  <si>
    <t>邵东平红无纺布有限公司</t>
  </si>
  <si>
    <t>无纺布生产</t>
  </si>
  <si>
    <t>邵东县科教纸品印刷有限公司</t>
  </si>
  <si>
    <t>纸品印刷</t>
  </si>
  <si>
    <t>邵东湘商产业园（华美嘉）</t>
  </si>
  <si>
    <t>邵东县海盛箱包材料有限公司</t>
  </si>
  <si>
    <t>箱包材料生产</t>
  </si>
  <si>
    <t>邵东县金华笔业有限公司</t>
  </si>
  <si>
    <t>笔芯加工与销售</t>
  </si>
  <si>
    <t>邵东县伟军商业设备有限公司</t>
  </si>
  <si>
    <t>金属、超市货架生产与销售</t>
  </si>
  <si>
    <t>邵东县振兴被业有限公司</t>
  </si>
  <si>
    <t>床上用品加工与销售</t>
  </si>
  <si>
    <t>邵东鑫森源家俱有限公司</t>
  </si>
  <si>
    <t>家俱加工销售</t>
  </si>
  <si>
    <t>湖南欣瑞贝迪服饰贸易有限公司</t>
  </si>
  <si>
    <t>仓储</t>
  </si>
  <si>
    <t>邵东县楚江五金贸易有限公司</t>
  </si>
  <si>
    <t>邵东县高展电气有限公司</t>
  </si>
  <si>
    <t>邵东县佳嘉门业有限公司</t>
  </si>
  <si>
    <t>邵东县鑫旺鞋业有限公司</t>
  </si>
  <si>
    <t>邵东县飞儿丹五金有限公司</t>
  </si>
  <si>
    <t>五金生产与销售</t>
  </si>
  <si>
    <t>邵东县欧典家俱有限公司</t>
  </si>
  <si>
    <t>邵东县湘泰彩印包装有限公司</t>
  </si>
  <si>
    <t>纸箱生产销售</t>
  </si>
  <si>
    <t>邵东县宇岳针织有限公司</t>
  </si>
  <si>
    <t>棉线针织、服装加工销售</t>
  </si>
  <si>
    <t>邵东县三文服装厂</t>
  </si>
  <si>
    <t>针织、婴儿服饰生产销售</t>
  </si>
  <si>
    <t>邵东放飞工贸有限公司</t>
  </si>
  <si>
    <t>新邵湘商产业园</t>
  </si>
  <si>
    <t>湖南金汉机械制造有限公司</t>
  </si>
  <si>
    <t>邵阳心连心食品有限公司</t>
  </si>
  <si>
    <t>鲜果冷链物流及加工</t>
  </si>
  <si>
    <t>湖南科瑞生物科技有限公司</t>
  </si>
  <si>
    <t>医药用品加工</t>
  </si>
  <si>
    <t>湖南中亿生活用品有限公司</t>
  </si>
  <si>
    <t>生活纸用品</t>
  </si>
  <si>
    <t>湖南雨泉药业有限公司</t>
  </si>
  <si>
    <t>医药物流</t>
  </si>
  <si>
    <t>湖南众德新材料有限公司</t>
  </si>
  <si>
    <t>高性能碳基复合材</t>
  </si>
  <si>
    <t>邵阳县湘商产业园</t>
  </si>
  <si>
    <t>合和材料</t>
  </si>
  <si>
    <t>抛光研磨</t>
  </si>
  <si>
    <t>鑫恒饮料</t>
  </si>
  <si>
    <t>饲料加工</t>
  </si>
  <si>
    <t>金拓科技</t>
  </si>
  <si>
    <t>石膏材料</t>
  </si>
  <si>
    <t>和顺雨具</t>
  </si>
  <si>
    <t>雨具生产</t>
  </si>
  <si>
    <t>东洲无纺布</t>
  </si>
  <si>
    <t>一肯灯饰</t>
  </si>
  <si>
    <t>路灯生产</t>
  </si>
  <si>
    <t>世荣电子</t>
  </si>
  <si>
    <t>电子加工</t>
  </si>
  <si>
    <t>家和门窗</t>
  </si>
  <si>
    <t>门窗生产</t>
  </si>
  <si>
    <t>长江粮油</t>
  </si>
  <si>
    <t>粮油加工</t>
  </si>
  <si>
    <t>兴昂鞋业</t>
  </si>
  <si>
    <t>鞋业生产</t>
  </si>
  <si>
    <t>洞口经济开发区</t>
  </si>
  <si>
    <t>洞口兴雄鞋业有限公司</t>
  </si>
  <si>
    <t>成品鞋加工</t>
  </si>
  <si>
    <t>洞口雨虹建材有限公司</t>
  </si>
  <si>
    <t>建材</t>
  </si>
  <si>
    <t>湖南亿达家具有限公司</t>
  </si>
  <si>
    <t>实木门及家具</t>
  </si>
  <si>
    <t>湖南为百科技有限责任公司</t>
  </si>
  <si>
    <t>手机视窗玻璃</t>
  </si>
  <si>
    <t>洞口慧创电子有限公司</t>
  </si>
  <si>
    <t>电子</t>
  </si>
  <si>
    <t>湖南旺正新材料有限公司</t>
  </si>
  <si>
    <t>竹地板</t>
  </si>
  <si>
    <t>邵阳市雪峰电线电缆厂</t>
  </si>
  <si>
    <t>电线电缆加工</t>
  </si>
  <si>
    <t>邵阳市鸿泰新材料有限公司</t>
  </si>
  <si>
    <t>铝制品加工</t>
  </si>
  <si>
    <t>洞口浩柯不锈钢材料有限公司</t>
  </si>
  <si>
    <t>不锈钢材料加工</t>
  </si>
  <si>
    <t>湖南醪田农产品开发有限公司</t>
  </si>
  <si>
    <t>农产品加工</t>
  </si>
  <si>
    <t>武冈工业园</t>
  </si>
  <si>
    <t>武冈永锐电子科技有限公司</t>
  </si>
  <si>
    <t>电线电缆</t>
  </si>
  <si>
    <t>武冈康佳医药有限责任公司</t>
  </si>
  <si>
    <t>化学药制剂</t>
  </si>
  <si>
    <t>武冈市兴业红提农民专业合作社</t>
  </si>
  <si>
    <t>水果销售服务</t>
  </si>
  <si>
    <t>武冈市武传香食品有限公司</t>
  </si>
  <si>
    <t>炒货食品</t>
  </si>
  <si>
    <t>邵阳中恺钢化玻璃有限公司</t>
  </si>
  <si>
    <t>玻璃加工</t>
  </si>
  <si>
    <t>武冈市中华医药有限公司</t>
  </si>
  <si>
    <t>中药制品</t>
  </si>
  <si>
    <t>武冈市长丰炒货食品厂</t>
  </si>
  <si>
    <t>炒货食品加工</t>
  </si>
  <si>
    <t>绥宁工业园</t>
  </si>
  <si>
    <t>湖南绿洲惠康发展有限公司</t>
  </si>
  <si>
    <t>一次性注射器</t>
  </si>
  <si>
    <t>新宁工业集中区</t>
  </si>
  <si>
    <t>新宁县金业电子有限公司</t>
  </si>
  <si>
    <t>电子、马达</t>
  </si>
  <si>
    <t>新宁县福之龙微电机有限公司</t>
  </si>
  <si>
    <t>新宁县崀特裘革有限公司</t>
  </si>
  <si>
    <t>裘革</t>
  </si>
  <si>
    <t>新宁县瑞旺裘革有限公司</t>
  </si>
  <si>
    <t>新宁县火美人裘革有限公司</t>
  </si>
  <si>
    <t>新宁县连海裘革有限公司</t>
  </si>
  <si>
    <t>新宁县瀌款裘革有限公司</t>
  </si>
  <si>
    <t>新宁县崀之源裘革有限公司</t>
  </si>
  <si>
    <t>新宁县越洋裘革有限公司</t>
  </si>
  <si>
    <t>新宁县富鑫裘革有限公司</t>
  </si>
  <si>
    <t>新宁县鸿锦贸易有限公司</t>
  </si>
  <si>
    <t>新宁县鑫瑞商贸有限公司</t>
  </si>
  <si>
    <t>新宁县裘韵裘革有限公司</t>
  </si>
  <si>
    <t>已竣工投产合计</t>
  </si>
  <si>
    <t>2015年底已竣工即将投产企业情况（现已投产）</t>
  </si>
  <si>
    <t>舒康美（香港）家具有限公司</t>
  </si>
  <si>
    <t>家具</t>
  </si>
  <si>
    <t>正盛农化</t>
  </si>
  <si>
    <t>双胞胎饲料</t>
  </si>
  <si>
    <t>闵嘉石材</t>
  </si>
  <si>
    <t>石材加工</t>
  </si>
  <si>
    <t>精工玻璃</t>
  </si>
  <si>
    <t>机械加工</t>
  </si>
  <si>
    <t>金福来门窗厂</t>
  </si>
  <si>
    <t>邵阳市恒大机械制造有限公司</t>
  </si>
  <si>
    <t>邵阳市鸿达有限公司</t>
  </si>
  <si>
    <t>三一重工配套产品</t>
  </si>
  <si>
    <t>银鑫机械制造有限公司</t>
  </si>
  <si>
    <t>锂电池正极材料项目</t>
  </si>
  <si>
    <t>锂电池材料</t>
  </si>
  <si>
    <t>湖南阿凡柯达环保科技有限公司</t>
  </si>
  <si>
    <t>环保材料</t>
  </si>
  <si>
    <t>邵阳华锐电子有限公司</t>
  </si>
  <si>
    <t>电子产品</t>
  </si>
  <si>
    <t>邵阳市二纺机</t>
  </si>
  <si>
    <t>圣菲达服饰</t>
  </si>
  <si>
    <t>服装生产</t>
  </si>
  <si>
    <t>邵东县工业龙腾置业有限公司</t>
  </si>
  <si>
    <t>皮具箱包、服装等</t>
  </si>
  <si>
    <t>邵东县金华湘包装印刷产业园开发有限公司</t>
  </si>
  <si>
    <t>包装材料生产、印刷</t>
  </si>
  <si>
    <t>湖南省华美嘉投资置业有限公司</t>
  </si>
  <si>
    <t>邵东湘商产业园（巨龙）</t>
  </si>
  <si>
    <t>邵东巨龙投资置业有限公司</t>
  </si>
  <si>
    <t>已竣工即将投产合计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</si>
</sst>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楷体_GB2312"/>
      <family val="3"/>
    </font>
    <font>
      <b/>
      <sz val="10"/>
      <color indexed="8"/>
      <name val="楷体_GB2312"/>
      <family val="3"/>
    </font>
    <font>
      <b/>
      <sz val="12"/>
      <name val="黑体"/>
      <family val="3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0"/>
      <color indexed="8"/>
      <name val="楷体_GB2312"/>
      <family val="3"/>
    </font>
    <font>
      <b/>
      <sz val="12"/>
      <name val="楷体_GB2312"/>
      <family val="3"/>
    </font>
    <font>
      <b/>
      <sz val="10"/>
      <name val="楷体_GB2312"/>
      <family val="3"/>
    </font>
    <font>
      <sz val="8"/>
      <name val="楷体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3" applyNumberFormat="0" applyFill="0" applyAlignment="0" applyProtection="0"/>
    <xf numFmtId="0" fontId="22" fillId="7" borderId="0" applyNumberFormat="0" applyBorder="0" applyAlignment="0" applyProtection="0"/>
    <xf numFmtId="0" fontId="20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28" fillId="2" borderId="1" applyNumberFormat="0" applyAlignment="0" applyProtection="0"/>
    <xf numFmtId="0" fontId="33" fillId="8" borderId="6" applyNumberFormat="0" applyAlignment="0" applyProtection="0"/>
    <xf numFmtId="0" fontId="15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7" applyNumberFormat="0" applyFill="0" applyAlignment="0" applyProtection="0"/>
    <xf numFmtId="0" fontId="35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15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2" fillId="16" borderId="0" applyNumberFormat="0" applyBorder="0" applyAlignment="0" applyProtection="0"/>
    <xf numFmtId="0" fontId="15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5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58" fontId="7" fillId="19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10" fillId="19" borderId="10" xfId="63" applyFont="1" applyFill="1" applyBorder="1" applyAlignment="1">
      <alignment horizontal="center" vertical="center" wrapText="1"/>
      <protection/>
    </xf>
    <xf numFmtId="176" fontId="4" fillId="2" borderId="10" xfId="0" applyNumberFormat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76" fontId="10" fillId="19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pane xSplit="2" ySplit="3" topLeftCell="C10" activePane="bottomRight" state="frozen"/>
      <selection pane="bottomRight" activeCell="O7" sqref="O7"/>
    </sheetView>
  </sheetViews>
  <sheetFormatPr defaultColWidth="9.00390625" defaultRowHeight="14.25"/>
  <cols>
    <col min="1" max="1" width="4.25390625" style="2" customWidth="1"/>
    <col min="2" max="2" width="14.75390625" style="2" customWidth="1"/>
    <col min="3" max="3" width="25.75390625" style="2" customWidth="1"/>
    <col min="4" max="4" width="10.50390625" style="2" customWidth="1"/>
    <col min="5" max="5" width="10.125" style="2" customWidth="1"/>
    <col min="6" max="6" width="9.875" style="2" customWidth="1"/>
    <col min="7" max="7" width="8.75390625" style="2" customWidth="1"/>
    <col min="8" max="8" width="8.25390625" style="2" customWidth="1"/>
    <col min="9" max="9" width="5.75390625" style="2" customWidth="1"/>
    <col min="10" max="10" width="10.375" style="2" customWidth="1"/>
    <col min="11" max="11" width="12.125" style="2" customWidth="1"/>
    <col min="12" max="16384" width="9.0039062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4"/>
      <c r="C2" s="4"/>
      <c r="D2" s="5"/>
      <c r="E2" s="6" t="s">
        <v>2</v>
      </c>
      <c r="F2" s="6"/>
      <c r="G2" s="6" t="s">
        <v>3</v>
      </c>
      <c r="H2" s="6"/>
      <c r="I2" s="6"/>
      <c r="J2" s="6"/>
      <c r="K2" s="6"/>
    </row>
    <row r="3" spans="1:11" s="1" customFormat="1" ht="51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28" t="s">
        <v>14</v>
      </c>
    </row>
    <row r="4" spans="1:11" ht="24.75" customHeight="1">
      <c r="A4" s="29">
        <v>1</v>
      </c>
      <c r="B4" s="29" t="s">
        <v>15</v>
      </c>
      <c r="C4" s="15" t="s">
        <v>16</v>
      </c>
      <c r="D4" s="20" t="s">
        <v>17</v>
      </c>
      <c r="E4" s="35">
        <v>0.4582</v>
      </c>
      <c r="F4" s="20">
        <v>10</v>
      </c>
      <c r="G4" s="20">
        <v>1600</v>
      </c>
      <c r="H4" s="20">
        <v>10</v>
      </c>
      <c r="I4" s="15">
        <v>100</v>
      </c>
      <c r="J4" s="30">
        <v>54.984</v>
      </c>
      <c r="K4" s="25">
        <v>8.2476</v>
      </c>
    </row>
    <row r="5" spans="1:11" ht="24.75" customHeight="1">
      <c r="A5" s="29">
        <v>2</v>
      </c>
      <c r="B5" s="29" t="s">
        <v>15</v>
      </c>
      <c r="C5" s="15" t="s">
        <v>18</v>
      </c>
      <c r="D5" s="20" t="s">
        <v>17</v>
      </c>
      <c r="E5" s="35">
        <v>0.4857</v>
      </c>
      <c r="F5" s="20">
        <v>10</v>
      </c>
      <c r="G5" s="20">
        <v>1000</v>
      </c>
      <c r="H5" s="20">
        <v>5</v>
      </c>
      <c r="I5" s="15">
        <v>60</v>
      </c>
      <c r="J5" s="30">
        <v>58.284</v>
      </c>
      <c r="K5" s="25">
        <v>8.7426</v>
      </c>
    </row>
    <row r="6" spans="1:11" ht="24.75" customHeight="1">
      <c r="A6" s="29">
        <v>3</v>
      </c>
      <c r="B6" s="29" t="s">
        <v>15</v>
      </c>
      <c r="C6" s="15" t="s">
        <v>19</v>
      </c>
      <c r="D6" s="20" t="s">
        <v>20</v>
      </c>
      <c r="E6" s="35">
        <v>0.8171</v>
      </c>
      <c r="F6" s="20">
        <v>10</v>
      </c>
      <c r="G6" s="20">
        <v>1800</v>
      </c>
      <c r="H6" s="20">
        <v>6</v>
      </c>
      <c r="I6" s="15">
        <v>30</v>
      </c>
      <c r="J6" s="30">
        <v>98.052</v>
      </c>
      <c r="K6" s="25">
        <v>14.7078</v>
      </c>
    </row>
    <row r="7" spans="1:11" ht="24.75" customHeight="1">
      <c r="A7" s="29">
        <v>4</v>
      </c>
      <c r="B7" s="29" t="s">
        <v>15</v>
      </c>
      <c r="C7" s="15" t="s">
        <v>21</v>
      </c>
      <c r="D7" s="20" t="s">
        <v>22</v>
      </c>
      <c r="E7" s="35">
        <v>0.8531</v>
      </c>
      <c r="F7" s="20">
        <v>10</v>
      </c>
      <c r="G7" s="20">
        <v>220</v>
      </c>
      <c r="H7" s="20">
        <v>2</v>
      </c>
      <c r="I7" s="15">
        <v>90</v>
      </c>
      <c r="J7" s="30">
        <v>102.372</v>
      </c>
      <c r="K7" s="25">
        <v>15.3558</v>
      </c>
    </row>
    <row r="8" spans="1:11" ht="24.75" customHeight="1">
      <c r="A8" s="29">
        <v>5</v>
      </c>
      <c r="B8" s="29" t="s">
        <v>15</v>
      </c>
      <c r="C8" s="36" t="s">
        <v>23</v>
      </c>
      <c r="D8" s="20" t="s">
        <v>24</v>
      </c>
      <c r="E8" s="35">
        <v>0.6194</v>
      </c>
      <c r="F8" s="20">
        <v>10</v>
      </c>
      <c r="G8" s="20">
        <v>500</v>
      </c>
      <c r="H8" s="20">
        <v>5</v>
      </c>
      <c r="I8" s="15">
        <v>60</v>
      </c>
      <c r="J8" s="30">
        <v>74.328</v>
      </c>
      <c r="K8" s="25">
        <v>11.1492</v>
      </c>
    </row>
    <row r="9" spans="1:11" ht="24.75" customHeight="1">
      <c r="A9" s="29">
        <v>6</v>
      </c>
      <c r="B9" s="29" t="s">
        <v>15</v>
      </c>
      <c r="C9" s="15" t="s">
        <v>25</v>
      </c>
      <c r="D9" s="20" t="s">
        <v>26</v>
      </c>
      <c r="E9" s="35">
        <v>0.5699</v>
      </c>
      <c r="F9" s="20">
        <v>10</v>
      </c>
      <c r="G9" s="20">
        <v>1500</v>
      </c>
      <c r="H9" s="20">
        <v>24</v>
      </c>
      <c r="I9" s="15">
        <v>60</v>
      </c>
      <c r="J9" s="30">
        <v>68.388</v>
      </c>
      <c r="K9" s="25">
        <v>10.2582</v>
      </c>
    </row>
    <row r="10" spans="1:11" ht="24.75" customHeight="1">
      <c r="A10" s="29">
        <v>7</v>
      </c>
      <c r="B10" s="29" t="s">
        <v>15</v>
      </c>
      <c r="C10" s="15" t="s">
        <v>27</v>
      </c>
      <c r="D10" s="36" t="s">
        <v>28</v>
      </c>
      <c r="E10" s="37">
        <v>1.2036</v>
      </c>
      <c r="F10" s="20">
        <v>10</v>
      </c>
      <c r="G10" s="38">
        <v>1000</v>
      </c>
      <c r="H10" s="38">
        <v>8</v>
      </c>
      <c r="I10" s="15">
        <v>120</v>
      </c>
      <c r="J10" s="30">
        <v>144.432</v>
      </c>
      <c r="K10" s="25">
        <v>21.6648</v>
      </c>
    </row>
    <row r="11" spans="1:11" ht="24.75" customHeight="1">
      <c r="A11" s="29">
        <v>8</v>
      </c>
      <c r="B11" s="29" t="s">
        <v>15</v>
      </c>
      <c r="C11" s="15" t="s">
        <v>29</v>
      </c>
      <c r="D11" s="20" t="s">
        <v>30</v>
      </c>
      <c r="E11" s="35">
        <v>0.9289</v>
      </c>
      <c r="F11" s="20">
        <v>10</v>
      </c>
      <c r="G11" s="20">
        <v>7000</v>
      </c>
      <c r="H11" s="20">
        <v>50</v>
      </c>
      <c r="I11" s="15">
        <v>120</v>
      </c>
      <c r="J11" s="30">
        <v>111.468</v>
      </c>
      <c r="K11" s="25">
        <v>16.7202</v>
      </c>
    </row>
    <row r="12" spans="1:11" ht="24.75" customHeight="1">
      <c r="A12" s="29">
        <v>9</v>
      </c>
      <c r="B12" s="29" t="s">
        <v>15</v>
      </c>
      <c r="C12" s="15" t="s">
        <v>31</v>
      </c>
      <c r="D12" s="20" t="s">
        <v>32</v>
      </c>
      <c r="E12" s="35">
        <v>0.9123</v>
      </c>
      <c r="F12" s="20">
        <v>10</v>
      </c>
      <c r="G12" s="20">
        <v>6000</v>
      </c>
      <c r="H12" s="20">
        <v>10</v>
      </c>
      <c r="I12" s="15">
        <v>80</v>
      </c>
      <c r="J12" s="30">
        <v>109.476</v>
      </c>
      <c r="K12" s="25">
        <v>16.4214</v>
      </c>
    </row>
    <row r="13" spans="1:11" ht="24.75" customHeight="1">
      <c r="A13" s="29">
        <v>10</v>
      </c>
      <c r="B13" s="29" t="s">
        <v>15</v>
      </c>
      <c r="C13" s="15" t="s">
        <v>33</v>
      </c>
      <c r="D13" s="20" t="s">
        <v>17</v>
      </c>
      <c r="E13" s="35">
        <v>0.4192</v>
      </c>
      <c r="F13" s="20">
        <v>10</v>
      </c>
      <c r="G13" s="20">
        <v>1000</v>
      </c>
      <c r="H13" s="20">
        <v>5</v>
      </c>
      <c r="I13" s="15">
        <v>80</v>
      </c>
      <c r="J13" s="30">
        <v>50.304</v>
      </c>
      <c r="K13" s="25">
        <v>7.5456</v>
      </c>
    </row>
    <row r="14" spans="1:11" ht="24.75" customHeight="1">
      <c r="A14" s="29">
        <v>11</v>
      </c>
      <c r="B14" s="29" t="s">
        <v>15</v>
      </c>
      <c r="C14" s="15" t="s">
        <v>34</v>
      </c>
      <c r="D14" s="20" t="s">
        <v>35</v>
      </c>
      <c r="E14" s="35">
        <v>0.7256</v>
      </c>
      <c r="F14" s="20">
        <v>10</v>
      </c>
      <c r="G14" s="20">
        <v>2500</v>
      </c>
      <c r="H14" s="20">
        <v>1</v>
      </c>
      <c r="I14" s="15">
        <v>50</v>
      </c>
      <c r="J14" s="30">
        <v>87.072</v>
      </c>
      <c r="K14" s="25">
        <v>13.0608</v>
      </c>
    </row>
    <row r="15" spans="1:11" ht="24.75" customHeight="1">
      <c r="A15" s="29">
        <v>12</v>
      </c>
      <c r="B15" s="29" t="s">
        <v>15</v>
      </c>
      <c r="C15" s="15" t="s">
        <v>36</v>
      </c>
      <c r="D15" s="20" t="s">
        <v>17</v>
      </c>
      <c r="E15" s="35">
        <v>0.15275</v>
      </c>
      <c r="F15" s="20">
        <v>10</v>
      </c>
      <c r="G15" s="20">
        <v>600</v>
      </c>
      <c r="H15" s="20">
        <v>2</v>
      </c>
      <c r="I15" s="15">
        <v>50</v>
      </c>
      <c r="J15" s="30">
        <v>18.33</v>
      </c>
      <c r="K15" s="25">
        <v>2.7495</v>
      </c>
    </row>
    <row r="16" spans="1:11" ht="24.75" customHeight="1">
      <c r="A16" s="29">
        <v>13</v>
      </c>
      <c r="B16" s="29" t="s">
        <v>15</v>
      </c>
      <c r="C16" s="15" t="s">
        <v>37</v>
      </c>
      <c r="D16" s="20" t="s">
        <v>38</v>
      </c>
      <c r="E16" s="35">
        <v>1.021</v>
      </c>
      <c r="F16" s="20">
        <v>10</v>
      </c>
      <c r="G16" s="20">
        <v>800</v>
      </c>
      <c r="H16" s="20">
        <v>6</v>
      </c>
      <c r="I16" s="15">
        <v>80</v>
      </c>
      <c r="J16" s="30">
        <v>122.52</v>
      </c>
      <c r="K16" s="25">
        <v>18.378</v>
      </c>
    </row>
    <row r="17" spans="1:11" ht="24.75" customHeight="1">
      <c r="A17" s="29">
        <v>14</v>
      </c>
      <c r="B17" s="29" t="s">
        <v>15</v>
      </c>
      <c r="C17" s="15" t="s">
        <v>39</v>
      </c>
      <c r="D17" s="20" t="s">
        <v>38</v>
      </c>
      <c r="E17" s="35">
        <v>2.5845</v>
      </c>
      <c r="F17" s="20">
        <v>10</v>
      </c>
      <c r="G17" s="20">
        <v>1000</v>
      </c>
      <c r="H17" s="20">
        <v>8</v>
      </c>
      <c r="I17" s="15">
        <v>8</v>
      </c>
      <c r="J17" s="30">
        <v>310.14</v>
      </c>
      <c r="K17" s="25">
        <v>46.521</v>
      </c>
    </row>
    <row r="18" spans="1:11" ht="24.75" customHeight="1">
      <c r="A18" s="29">
        <v>15</v>
      </c>
      <c r="B18" s="29" t="s">
        <v>15</v>
      </c>
      <c r="C18" s="15" t="s">
        <v>40</v>
      </c>
      <c r="D18" s="20" t="s">
        <v>28</v>
      </c>
      <c r="E18" s="35">
        <v>2.333</v>
      </c>
      <c r="F18" s="20">
        <v>10</v>
      </c>
      <c r="G18" s="20">
        <v>9000</v>
      </c>
      <c r="H18" s="20">
        <v>200</v>
      </c>
      <c r="I18" s="15">
        <v>210</v>
      </c>
      <c r="J18" s="30">
        <v>279.96</v>
      </c>
      <c r="K18" s="25">
        <v>41.994</v>
      </c>
    </row>
    <row r="19" spans="1:11" ht="24.75" customHeight="1">
      <c r="A19" s="29">
        <v>16</v>
      </c>
      <c r="B19" s="29" t="s">
        <v>15</v>
      </c>
      <c r="C19" s="15" t="s">
        <v>41</v>
      </c>
      <c r="D19" s="20" t="s">
        <v>42</v>
      </c>
      <c r="E19" s="35">
        <v>0.7982</v>
      </c>
      <c r="F19" s="20">
        <v>10</v>
      </c>
      <c r="G19" s="20">
        <v>4000</v>
      </c>
      <c r="H19" s="20">
        <v>50</v>
      </c>
      <c r="I19" s="15">
        <v>80</v>
      </c>
      <c r="J19" s="30">
        <v>95.784</v>
      </c>
      <c r="K19" s="25">
        <v>14.3676</v>
      </c>
    </row>
    <row r="20" spans="1:11" ht="24.75" customHeight="1">
      <c r="A20" s="29">
        <v>17</v>
      </c>
      <c r="B20" s="29" t="s">
        <v>15</v>
      </c>
      <c r="C20" s="15" t="s">
        <v>43</v>
      </c>
      <c r="D20" s="20" t="s">
        <v>17</v>
      </c>
      <c r="E20" s="35">
        <v>0.3019</v>
      </c>
      <c r="F20" s="20">
        <v>10</v>
      </c>
      <c r="G20" s="20">
        <v>2000</v>
      </c>
      <c r="H20" s="20">
        <v>5</v>
      </c>
      <c r="I20" s="15">
        <v>130</v>
      </c>
      <c r="J20" s="30">
        <v>36.228</v>
      </c>
      <c r="K20" s="25">
        <v>5.4342</v>
      </c>
    </row>
    <row r="21" spans="1:12" ht="24.75" customHeight="1">
      <c r="A21" s="29">
        <v>18</v>
      </c>
      <c r="B21" s="29" t="s">
        <v>15</v>
      </c>
      <c r="C21" s="15" t="s">
        <v>44</v>
      </c>
      <c r="D21" s="20" t="s">
        <v>38</v>
      </c>
      <c r="E21" s="35">
        <v>0.542</v>
      </c>
      <c r="F21" s="20">
        <v>10</v>
      </c>
      <c r="G21" s="20">
        <v>3000</v>
      </c>
      <c r="H21" s="20">
        <v>6</v>
      </c>
      <c r="I21" s="15">
        <v>40</v>
      </c>
      <c r="J21" s="30">
        <v>65.04</v>
      </c>
      <c r="K21" s="25">
        <v>9.756</v>
      </c>
      <c r="L21" s="44"/>
    </row>
    <row r="22" spans="1:11" ht="30" customHeight="1">
      <c r="A22" s="21" t="s">
        <v>45</v>
      </c>
      <c r="B22" s="22"/>
      <c r="C22" s="23"/>
      <c r="D22" s="23"/>
      <c r="E22" s="24">
        <f>SUM(E4:E21)</f>
        <v>15.72635</v>
      </c>
      <c r="F22" s="23"/>
      <c r="G22" s="23"/>
      <c r="H22" s="23"/>
      <c r="I22" s="23"/>
      <c r="J22" s="24">
        <f>SUM(J4:J21)</f>
        <v>1887.1620000000003</v>
      </c>
      <c r="K22" s="24">
        <f>SUM(K4:K21)</f>
        <v>283.0743</v>
      </c>
    </row>
  </sheetData>
  <sheetProtection/>
  <autoFilter ref="A3:K22"/>
  <mergeCells count="5">
    <mergeCell ref="A1:K1"/>
    <mergeCell ref="A2:C2"/>
    <mergeCell ref="E2:F2"/>
    <mergeCell ref="G2:K2"/>
    <mergeCell ref="A22:B22"/>
  </mergeCells>
  <printOptions/>
  <pageMargins left="0.83" right="0.5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7:L50"/>
  <sheetViews>
    <sheetView zoomScaleSheetLayoutView="100" workbookViewId="0" topLeftCell="A1">
      <selection activeCell="L7" sqref="L7:L50"/>
    </sheetView>
  </sheetViews>
  <sheetFormatPr defaultColWidth="9.00390625" defaultRowHeight="14.25"/>
  <cols>
    <col min="10" max="10" width="9.375" style="0" bestFit="1" customWidth="1"/>
    <col min="12" max="12" width="10.375" style="0" bestFit="1" customWidth="1"/>
  </cols>
  <sheetData>
    <row r="7" spans="7:12" ht="14.25">
      <c r="G7" s="52">
        <v>9174.55</v>
      </c>
      <c r="J7">
        <f aca="true" t="shared" si="0" ref="J7:J40">G7:G49*12*15</f>
        <v>1651418.9999999998</v>
      </c>
      <c r="L7">
        <f aca="true" t="shared" si="1" ref="L7:L50">J7*0.15</f>
        <v>247712.84999999995</v>
      </c>
    </row>
    <row r="8" spans="7:12" ht="14.25">
      <c r="G8" s="52">
        <v>3388.9</v>
      </c>
      <c r="J8">
        <f t="shared" si="0"/>
        <v>610002</v>
      </c>
      <c r="L8">
        <f t="shared" si="1"/>
        <v>91500.3</v>
      </c>
    </row>
    <row r="9" spans="7:12" ht="14.25">
      <c r="G9" s="52">
        <v>3803.35</v>
      </c>
      <c r="J9">
        <f t="shared" si="0"/>
        <v>684603</v>
      </c>
      <c r="L9">
        <f t="shared" si="1"/>
        <v>102690.45</v>
      </c>
    </row>
    <row r="10" spans="7:12" ht="14.25">
      <c r="G10" s="52">
        <f>3985.3+1385.95</f>
        <v>5371.25</v>
      </c>
      <c r="J10">
        <f t="shared" si="0"/>
        <v>966825</v>
      </c>
      <c r="L10">
        <f t="shared" si="1"/>
        <v>145023.75</v>
      </c>
    </row>
    <row r="11" spans="7:12" ht="14.25">
      <c r="G11" s="52">
        <f>1982.35+1884.6+1918.75</f>
        <v>5785.7</v>
      </c>
      <c r="J11">
        <f t="shared" si="0"/>
        <v>1041425.9999999999</v>
      </c>
      <c r="L11">
        <f t="shared" si="1"/>
        <v>156213.89999999997</v>
      </c>
    </row>
    <row r="12" spans="7:12" ht="14.25">
      <c r="G12" s="52">
        <v>1898.55</v>
      </c>
      <c r="J12">
        <f t="shared" si="0"/>
        <v>341739</v>
      </c>
      <c r="L12">
        <f t="shared" si="1"/>
        <v>51260.85</v>
      </c>
    </row>
    <row r="13" spans="7:12" ht="14.25">
      <c r="G13" s="52">
        <v>1981.8</v>
      </c>
      <c r="J13">
        <f t="shared" si="0"/>
        <v>356724</v>
      </c>
      <c r="L13">
        <f t="shared" si="1"/>
        <v>53508.6</v>
      </c>
    </row>
    <row r="14" spans="7:12" ht="14.25">
      <c r="G14" s="52">
        <f>1071.2+852.96</f>
        <v>1924.16</v>
      </c>
      <c r="J14">
        <f t="shared" si="0"/>
        <v>346348.80000000005</v>
      </c>
      <c r="L14">
        <f t="shared" si="1"/>
        <v>51952.32000000001</v>
      </c>
    </row>
    <row r="15" spans="7:12" ht="14.25">
      <c r="G15" s="52">
        <v>1917.2</v>
      </c>
      <c r="J15">
        <f t="shared" si="0"/>
        <v>345096</v>
      </c>
      <c r="L15">
        <f t="shared" si="1"/>
        <v>51764.4</v>
      </c>
    </row>
    <row r="16" spans="7:12" ht="14.25">
      <c r="G16" s="52">
        <v>1966.55</v>
      </c>
      <c r="J16">
        <f t="shared" si="0"/>
        <v>353979</v>
      </c>
      <c r="L16">
        <f t="shared" si="1"/>
        <v>53096.85</v>
      </c>
    </row>
    <row r="17" spans="7:12" ht="14.25">
      <c r="G17" s="52">
        <v>864.82</v>
      </c>
      <c r="J17">
        <f t="shared" si="0"/>
        <v>155667.6</v>
      </c>
      <c r="L17">
        <f t="shared" si="1"/>
        <v>23350.14</v>
      </c>
    </row>
    <row r="18" spans="7:12" ht="14.25">
      <c r="G18" s="52">
        <v>852.56</v>
      </c>
      <c r="J18">
        <f t="shared" si="0"/>
        <v>153460.8</v>
      </c>
      <c r="L18">
        <f t="shared" si="1"/>
        <v>23019.12</v>
      </c>
    </row>
    <row r="19" spans="7:12" ht="14.25">
      <c r="G19" s="52">
        <v>911.3</v>
      </c>
      <c r="J19">
        <f t="shared" si="0"/>
        <v>164033.99999999997</v>
      </c>
      <c r="L19">
        <f t="shared" si="1"/>
        <v>24605.099999999995</v>
      </c>
    </row>
    <row r="20" spans="7:12" ht="14.25">
      <c r="G20" s="52">
        <v>5371.25</v>
      </c>
      <c r="J20">
        <f t="shared" si="0"/>
        <v>966825</v>
      </c>
      <c r="L20">
        <f t="shared" si="1"/>
        <v>145023.75</v>
      </c>
    </row>
    <row r="21" spans="7:12" ht="14.25">
      <c r="G21" s="52">
        <v>1903.72</v>
      </c>
      <c r="J21">
        <f t="shared" si="0"/>
        <v>342669.6</v>
      </c>
      <c r="L21">
        <f t="shared" si="1"/>
        <v>51400.439999999995</v>
      </c>
    </row>
    <row r="22" spans="7:12" ht="14.25">
      <c r="G22" s="52">
        <v>1038.9</v>
      </c>
      <c r="J22">
        <f t="shared" si="0"/>
        <v>187002.00000000003</v>
      </c>
      <c r="L22">
        <f t="shared" si="1"/>
        <v>28050.300000000003</v>
      </c>
    </row>
    <row r="23" spans="7:12" ht="14.25">
      <c r="G23" s="52">
        <v>1038.9</v>
      </c>
      <c r="J23">
        <f t="shared" si="0"/>
        <v>187002.00000000003</v>
      </c>
      <c r="L23">
        <f t="shared" si="1"/>
        <v>28050.300000000003</v>
      </c>
    </row>
    <row r="24" spans="7:12" ht="14.25">
      <c r="G24" s="52">
        <v>4741.8</v>
      </c>
      <c r="J24">
        <f t="shared" si="0"/>
        <v>853524.0000000001</v>
      </c>
      <c r="L24">
        <f t="shared" si="1"/>
        <v>128028.6</v>
      </c>
    </row>
    <row r="25" spans="7:12" ht="14.25">
      <c r="G25" s="52">
        <v>5711.6</v>
      </c>
      <c r="J25">
        <f t="shared" si="0"/>
        <v>1028088.0000000002</v>
      </c>
      <c r="L25">
        <f t="shared" si="1"/>
        <v>154213.20000000004</v>
      </c>
    </row>
    <row r="26" spans="7:12" ht="14.25">
      <c r="G26" s="52">
        <v>1463.5</v>
      </c>
      <c r="J26">
        <f t="shared" si="0"/>
        <v>263430</v>
      </c>
      <c r="L26">
        <f t="shared" si="1"/>
        <v>39514.5</v>
      </c>
    </row>
    <row r="27" spans="7:12" ht="14.25">
      <c r="G27" s="52">
        <v>1555.45</v>
      </c>
      <c r="J27">
        <f t="shared" si="0"/>
        <v>279981</v>
      </c>
      <c r="L27">
        <f t="shared" si="1"/>
        <v>41997.15</v>
      </c>
    </row>
    <row r="28" spans="7:12" ht="14.25">
      <c r="G28" s="52">
        <v>1559.75</v>
      </c>
      <c r="J28">
        <f t="shared" si="0"/>
        <v>280755</v>
      </c>
      <c r="L28">
        <f t="shared" si="1"/>
        <v>42113.25</v>
      </c>
    </row>
    <row r="29" spans="7:12" ht="14.25">
      <c r="G29" s="52">
        <v>2785.49</v>
      </c>
      <c r="J29">
        <f t="shared" si="0"/>
        <v>501388.19999999995</v>
      </c>
      <c r="L29">
        <f t="shared" si="1"/>
        <v>75208.23</v>
      </c>
    </row>
    <row r="30" spans="7:12" ht="14.25">
      <c r="G30" s="52">
        <v>2920.95</v>
      </c>
      <c r="J30">
        <f t="shared" si="0"/>
        <v>525770.9999999999</v>
      </c>
      <c r="L30">
        <f t="shared" si="1"/>
        <v>78865.64999999998</v>
      </c>
    </row>
    <row r="31" spans="7:12" ht="14.25">
      <c r="G31" s="52">
        <v>959.6</v>
      </c>
      <c r="J31">
        <f t="shared" si="0"/>
        <v>172728</v>
      </c>
      <c r="L31">
        <f t="shared" si="1"/>
        <v>25909.2</v>
      </c>
    </row>
    <row r="32" spans="7:12" ht="14.25">
      <c r="G32" s="52">
        <v>2918.57</v>
      </c>
      <c r="J32">
        <f t="shared" si="0"/>
        <v>525342.6000000001</v>
      </c>
      <c r="L32">
        <f t="shared" si="1"/>
        <v>78801.39000000001</v>
      </c>
    </row>
    <row r="33" spans="7:12" ht="14.25">
      <c r="G33" s="52">
        <v>1412.3</v>
      </c>
      <c r="J33">
        <f t="shared" si="0"/>
        <v>254213.99999999997</v>
      </c>
      <c r="L33">
        <f t="shared" si="1"/>
        <v>38132.09999999999</v>
      </c>
    </row>
    <row r="34" spans="7:12" ht="14.25">
      <c r="G34" s="52">
        <v>2848.5</v>
      </c>
      <c r="J34">
        <f t="shared" si="0"/>
        <v>512730</v>
      </c>
      <c r="L34">
        <f t="shared" si="1"/>
        <v>76909.5</v>
      </c>
    </row>
    <row r="35" spans="7:12" ht="14.25">
      <c r="G35" s="52">
        <v>974.6</v>
      </c>
      <c r="J35">
        <f t="shared" si="0"/>
        <v>175428</v>
      </c>
      <c r="L35">
        <f t="shared" si="1"/>
        <v>26314.2</v>
      </c>
    </row>
    <row r="36" spans="7:12" ht="14.25">
      <c r="G36" s="52">
        <v>980.5</v>
      </c>
      <c r="J36">
        <f t="shared" si="0"/>
        <v>176490</v>
      </c>
      <c r="L36">
        <f t="shared" si="1"/>
        <v>26473.5</v>
      </c>
    </row>
    <row r="37" spans="7:12" ht="14.25">
      <c r="G37" s="52">
        <v>3273.04</v>
      </c>
      <c r="J37">
        <f t="shared" si="0"/>
        <v>589147.2</v>
      </c>
      <c r="L37">
        <f t="shared" si="1"/>
        <v>88372.07999999999</v>
      </c>
    </row>
    <row r="38" spans="7:12" ht="14.25">
      <c r="G38" s="52">
        <v>1859.85</v>
      </c>
      <c r="J38">
        <f t="shared" si="0"/>
        <v>334772.99999999994</v>
      </c>
      <c r="L38">
        <f t="shared" si="1"/>
        <v>50215.94999999999</v>
      </c>
    </row>
    <row r="39" spans="7:12" ht="14.25">
      <c r="G39" s="52">
        <f>343.29*5</f>
        <v>1716.45</v>
      </c>
      <c r="J39">
        <f t="shared" si="0"/>
        <v>308961</v>
      </c>
      <c r="L39">
        <f t="shared" si="1"/>
        <v>46344.15</v>
      </c>
    </row>
    <row r="40" spans="7:12" ht="14.25">
      <c r="G40" s="52">
        <f>337.96*5</f>
        <v>1689.8</v>
      </c>
      <c r="J40">
        <f t="shared" si="0"/>
        <v>304164</v>
      </c>
      <c r="L40">
        <f t="shared" si="1"/>
        <v>45624.6</v>
      </c>
    </row>
    <row r="41" spans="7:12" ht="14.25">
      <c r="G41" s="52">
        <v>835.85</v>
      </c>
      <c r="J41">
        <f aca="true" t="shared" si="2" ref="J41:J49">G22:G64*12*15</f>
        <v>150453</v>
      </c>
      <c r="L41">
        <f t="shared" si="1"/>
        <v>22567.95</v>
      </c>
    </row>
    <row r="42" spans="7:12" ht="14.25">
      <c r="G42" s="52">
        <v>967.24</v>
      </c>
      <c r="J42">
        <f t="shared" si="2"/>
        <v>174103.2</v>
      </c>
      <c r="L42">
        <f t="shared" si="1"/>
        <v>26115.48</v>
      </c>
    </row>
    <row r="43" spans="7:12" ht="14.25">
      <c r="G43" s="52">
        <v>1277.65</v>
      </c>
      <c r="J43">
        <f t="shared" si="2"/>
        <v>229977.00000000003</v>
      </c>
      <c r="L43">
        <f t="shared" si="1"/>
        <v>34496.55</v>
      </c>
    </row>
    <row r="44" spans="7:12" ht="14.25">
      <c r="G44" s="52">
        <v>2328.5</v>
      </c>
      <c r="J44">
        <f t="shared" si="2"/>
        <v>419130</v>
      </c>
      <c r="L44">
        <f t="shared" si="1"/>
        <v>62869.5</v>
      </c>
    </row>
    <row r="45" spans="7:12" ht="14.25">
      <c r="G45" s="52">
        <v>1409.4</v>
      </c>
      <c r="J45">
        <f t="shared" si="2"/>
        <v>253692.00000000006</v>
      </c>
      <c r="L45">
        <f t="shared" si="1"/>
        <v>38053.80000000001</v>
      </c>
    </row>
    <row r="46" spans="7:12" ht="14.25">
      <c r="G46" s="52">
        <v>1392.8</v>
      </c>
      <c r="J46">
        <f t="shared" si="2"/>
        <v>250703.99999999997</v>
      </c>
      <c r="L46">
        <f t="shared" si="1"/>
        <v>37605.59999999999</v>
      </c>
    </row>
    <row r="47" spans="7:12" ht="14.25">
      <c r="G47" s="52">
        <v>1840</v>
      </c>
      <c r="J47">
        <f t="shared" si="2"/>
        <v>331200</v>
      </c>
      <c r="L47">
        <f t="shared" si="1"/>
        <v>49680</v>
      </c>
    </row>
    <row r="48" spans="7:12" ht="14.25">
      <c r="G48" s="52">
        <v>1373.85</v>
      </c>
      <c r="J48">
        <f t="shared" si="2"/>
        <v>247292.99999999994</v>
      </c>
      <c r="L48">
        <f t="shared" si="1"/>
        <v>37093.94999999999</v>
      </c>
    </row>
    <row r="49" spans="7:12" ht="14.25">
      <c r="G49" s="53">
        <v>967.7</v>
      </c>
      <c r="J49">
        <f t="shared" si="2"/>
        <v>174186.00000000003</v>
      </c>
      <c r="L49">
        <f t="shared" si="1"/>
        <v>26127.900000000005</v>
      </c>
    </row>
    <row r="50" spans="10:12" ht="14.25">
      <c r="J50">
        <f>SUM(J7:J49)</f>
        <v>18172475.999999996</v>
      </c>
      <c r="L50">
        <f t="shared" si="1"/>
        <v>2725871.3999999994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E7" sqref="E7"/>
    </sheetView>
  </sheetViews>
  <sheetFormatPr defaultColWidth="9.00390625" defaultRowHeight="14.25"/>
  <cols>
    <col min="3" max="3" width="13.125" style="0" customWidth="1"/>
  </cols>
  <sheetData>
    <row r="1" spans="1:11" ht="25.5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>
      <c r="A2" s="4" t="s">
        <v>1</v>
      </c>
      <c r="B2" s="4"/>
      <c r="C2" s="4"/>
      <c r="D2" s="5"/>
      <c r="E2" s="6" t="s">
        <v>2</v>
      </c>
      <c r="F2" s="6"/>
      <c r="G2" s="6" t="s">
        <v>3</v>
      </c>
      <c r="H2" s="6"/>
      <c r="I2" s="6"/>
      <c r="J2" s="6"/>
      <c r="K2" s="6"/>
    </row>
  </sheetData>
  <sheetProtection/>
  <mergeCells count="4">
    <mergeCell ref="A1:K1"/>
    <mergeCell ref="A2:C2"/>
    <mergeCell ref="E2:F2"/>
    <mergeCell ref="G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4.25390625" style="2" customWidth="1"/>
    <col min="2" max="2" width="14.75390625" style="2" customWidth="1"/>
    <col min="3" max="3" width="25.75390625" style="2" customWidth="1"/>
    <col min="4" max="4" width="10.50390625" style="2" customWidth="1"/>
    <col min="5" max="5" width="10.125" style="2" customWidth="1"/>
    <col min="6" max="6" width="9.875" style="2" customWidth="1"/>
    <col min="7" max="7" width="8.75390625" style="2" customWidth="1"/>
    <col min="8" max="8" width="8.25390625" style="2" customWidth="1"/>
    <col min="9" max="9" width="5.75390625" style="2" customWidth="1"/>
    <col min="10" max="10" width="10.375" style="2" customWidth="1"/>
    <col min="11" max="11" width="12.125" style="2" customWidth="1"/>
    <col min="12" max="16384" width="9.00390625" style="2" customWidth="1"/>
  </cols>
  <sheetData>
    <row r="1" spans="1:11" ht="33" customHeight="1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1</v>
      </c>
      <c r="B2" s="4"/>
      <c r="C2" s="4"/>
      <c r="D2" s="5"/>
      <c r="E2" s="6" t="s">
        <v>2</v>
      </c>
      <c r="F2" s="6"/>
      <c r="G2" s="6" t="s">
        <v>3</v>
      </c>
      <c r="H2" s="6"/>
      <c r="I2" s="6"/>
      <c r="J2" s="6"/>
      <c r="K2" s="6"/>
    </row>
    <row r="3" spans="1:11" s="1" customFormat="1" ht="51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28" t="s">
        <v>14</v>
      </c>
    </row>
    <row r="4" spans="1:11" s="1" customFormat="1" ht="30" customHeight="1">
      <c r="A4" s="9" t="s">
        <v>47</v>
      </c>
      <c r="B4" s="10"/>
      <c r="C4" s="11"/>
      <c r="D4" s="11"/>
      <c r="E4" s="12">
        <f>+E66+E29+E85+E92+E103+E122+E124+E138+E114+E155+E160</f>
        <v>149.60654899999997</v>
      </c>
      <c r="F4" s="13"/>
      <c r="G4" s="14"/>
      <c r="H4" s="14"/>
      <c r="I4" s="14"/>
      <c r="J4" s="12">
        <f>+J66+J29+J85+J92+J103+J122+J124+J138+J114+J155+J160</f>
        <v>19333.319100000004</v>
      </c>
      <c r="K4" s="12">
        <f>+K66+K29+K85+K92+K103+K122+K124+K138+K114+K155+K160</f>
        <v>2899.997865</v>
      </c>
    </row>
    <row r="5" spans="1:11" s="1" customFormat="1" ht="24.75" customHeight="1">
      <c r="A5" s="15">
        <v>1</v>
      </c>
      <c r="B5" s="16" t="s">
        <v>48</v>
      </c>
      <c r="C5" s="17" t="s">
        <v>49</v>
      </c>
      <c r="D5" s="17" t="s">
        <v>50</v>
      </c>
      <c r="E5" s="18">
        <v>0.54</v>
      </c>
      <c r="F5" s="16">
        <v>12</v>
      </c>
      <c r="G5" s="16">
        <v>4000</v>
      </c>
      <c r="H5" s="16">
        <v>1000</v>
      </c>
      <c r="I5" s="29">
        <v>80</v>
      </c>
      <c r="J5" s="30">
        <f>+E5*F5*12</f>
        <v>77.76</v>
      </c>
      <c r="K5" s="30">
        <v>11.664</v>
      </c>
    </row>
    <row r="6" spans="1:11" s="1" customFormat="1" ht="24.75" customHeight="1">
      <c r="A6" s="15">
        <v>2</v>
      </c>
      <c r="B6" s="16" t="s">
        <v>48</v>
      </c>
      <c r="C6" s="17" t="s">
        <v>51</v>
      </c>
      <c r="D6" s="17" t="s">
        <v>52</v>
      </c>
      <c r="E6" s="18">
        <v>0.24</v>
      </c>
      <c r="F6" s="19">
        <v>12</v>
      </c>
      <c r="G6" s="19">
        <v>4000</v>
      </c>
      <c r="H6" s="19">
        <v>80</v>
      </c>
      <c r="I6" s="29">
        <v>80</v>
      </c>
      <c r="J6" s="30">
        <f aca="true" t="shared" si="0" ref="J6:J28">+E6*F6*12</f>
        <v>34.56</v>
      </c>
      <c r="K6" s="30">
        <v>5.184</v>
      </c>
    </row>
    <row r="7" spans="1:11" s="1" customFormat="1" ht="24.75" customHeight="1">
      <c r="A7" s="15">
        <v>3</v>
      </c>
      <c r="B7" s="16" t="s">
        <v>48</v>
      </c>
      <c r="C7" s="17" t="s">
        <v>53</v>
      </c>
      <c r="D7" s="17" t="s">
        <v>32</v>
      </c>
      <c r="E7" s="18">
        <v>0.1328</v>
      </c>
      <c r="F7" s="19">
        <v>12</v>
      </c>
      <c r="G7" s="19">
        <v>1500</v>
      </c>
      <c r="H7" s="19">
        <v>100</v>
      </c>
      <c r="I7" s="29">
        <v>55</v>
      </c>
      <c r="J7" s="30">
        <f t="shared" si="0"/>
        <v>19.123199999999997</v>
      </c>
      <c r="K7" s="30">
        <v>2.8684799999999995</v>
      </c>
    </row>
    <row r="8" spans="1:11" s="1" customFormat="1" ht="24.75" customHeight="1">
      <c r="A8" s="15">
        <v>4</v>
      </c>
      <c r="B8" s="16" t="s">
        <v>48</v>
      </c>
      <c r="C8" s="17" t="s">
        <v>54</v>
      </c>
      <c r="D8" s="17" t="s">
        <v>55</v>
      </c>
      <c r="E8" s="18">
        <v>0.1328</v>
      </c>
      <c r="F8" s="19">
        <v>12</v>
      </c>
      <c r="G8" s="19">
        <v>3000</v>
      </c>
      <c r="H8" s="19">
        <v>150</v>
      </c>
      <c r="I8" s="29">
        <v>80</v>
      </c>
      <c r="J8" s="30">
        <f t="shared" si="0"/>
        <v>19.123199999999997</v>
      </c>
      <c r="K8" s="30">
        <v>2.8684799999999995</v>
      </c>
    </row>
    <row r="9" spans="1:11" s="1" customFormat="1" ht="24.75" customHeight="1">
      <c r="A9" s="15">
        <v>5</v>
      </c>
      <c r="B9" s="16" t="s">
        <v>48</v>
      </c>
      <c r="C9" s="17" t="s">
        <v>56</v>
      </c>
      <c r="D9" s="17" t="s">
        <v>57</v>
      </c>
      <c r="E9" s="18">
        <v>1.918</v>
      </c>
      <c r="F9" s="19">
        <v>10</v>
      </c>
      <c r="G9" s="19"/>
      <c r="H9" s="19"/>
      <c r="I9" s="29"/>
      <c r="J9" s="30">
        <f t="shared" si="0"/>
        <v>230.16</v>
      </c>
      <c r="K9" s="30">
        <v>34.524</v>
      </c>
    </row>
    <row r="10" spans="1:11" s="1" customFormat="1" ht="24.75" customHeight="1">
      <c r="A10" s="15">
        <v>6</v>
      </c>
      <c r="B10" s="16" t="s">
        <v>48</v>
      </c>
      <c r="C10" s="17" t="s">
        <v>58</v>
      </c>
      <c r="D10" s="17" t="s">
        <v>59</v>
      </c>
      <c r="E10" s="18">
        <v>0.333</v>
      </c>
      <c r="F10" s="19">
        <v>9</v>
      </c>
      <c r="G10" s="19">
        <v>6000</v>
      </c>
      <c r="H10" s="19">
        <v>150</v>
      </c>
      <c r="I10" s="29">
        <v>180</v>
      </c>
      <c r="J10" s="30">
        <f t="shared" si="0"/>
        <v>35.964000000000006</v>
      </c>
      <c r="K10" s="30">
        <v>5.3946000000000005</v>
      </c>
    </row>
    <row r="11" spans="1:11" s="1" customFormat="1" ht="24.75" customHeight="1">
      <c r="A11" s="15">
        <v>7</v>
      </c>
      <c r="B11" s="16" t="s">
        <v>48</v>
      </c>
      <c r="C11" s="17" t="s">
        <v>60</v>
      </c>
      <c r="D11" s="17" t="s">
        <v>61</v>
      </c>
      <c r="E11" s="18">
        <v>0.3</v>
      </c>
      <c r="F11" s="19">
        <v>9</v>
      </c>
      <c r="G11" s="19"/>
      <c r="H11" s="19"/>
      <c r="I11" s="29"/>
      <c r="J11" s="30">
        <f t="shared" si="0"/>
        <v>32.4</v>
      </c>
      <c r="K11" s="30">
        <v>4.86</v>
      </c>
    </row>
    <row r="12" spans="1:11" s="1" customFormat="1" ht="24.75" customHeight="1">
      <c r="A12" s="15">
        <v>8</v>
      </c>
      <c r="B12" s="16" t="s">
        <v>48</v>
      </c>
      <c r="C12" s="17" t="s">
        <v>62</v>
      </c>
      <c r="D12" s="17" t="s">
        <v>63</v>
      </c>
      <c r="E12" s="18">
        <v>0.1944</v>
      </c>
      <c r="F12" s="19">
        <v>12</v>
      </c>
      <c r="G12" s="19">
        <v>4000</v>
      </c>
      <c r="H12" s="19">
        <v>100</v>
      </c>
      <c r="I12" s="29">
        <v>120</v>
      </c>
      <c r="J12" s="30">
        <f t="shared" si="0"/>
        <v>27.993599999999997</v>
      </c>
      <c r="K12" s="30">
        <v>4.199039999999999</v>
      </c>
    </row>
    <row r="13" spans="1:11" s="1" customFormat="1" ht="24.75" customHeight="1">
      <c r="A13" s="15">
        <v>9</v>
      </c>
      <c r="B13" s="16" t="s">
        <v>48</v>
      </c>
      <c r="C13" s="17" t="s">
        <v>64</v>
      </c>
      <c r="D13" s="17" t="s">
        <v>65</v>
      </c>
      <c r="E13" s="18">
        <v>0.378</v>
      </c>
      <c r="F13" s="19">
        <v>12</v>
      </c>
      <c r="G13" s="19">
        <v>2000</v>
      </c>
      <c r="H13" s="19">
        <v>80</v>
      </c>
      <c r="I13" s="29">
        <v>70</v>
      </c>
      <c r="J13" s="30">
        <f t="shared" si="0"/>
        <v>54.431999999999995</v>
      </c>
      <c r="K13" s="30">
        <v>8.1648</v>
      </c>
    </row>
    <row r="14" spans="1:11" s="1" customFormat="1" ht="24.75" customHeight="1">
      <c r="A14" s="15">
        <v>10</v>
      </c>
      <c r="B14" s="16" t="s">
        <v>48</v>
      </c>
      <c r="C14" s="17" t="s">
        <v>66</v>
      </c>
      <c r="D14" s="17" t="s">
        <v>67</v>
      </c>
      <c r="E14" s="18">
        <v>0.3232</v>
      </c>
      <c r="F14" s="19">
        <v>12</v>
      </c>
      <c r="G14" s="19">
        <v>2000</v>
      </c>
      <c r="H14" s="19">
        <v>50</v>
      </c>
      <c r="I14" s="29">
        <v>50</v>
      </c>
      <c r="J14" s="30">
        <f t="shared" si="0"/>
        <v>46.540800000000004</v>
      </c>
      <c r="K14" s="30">
        <v>6.981120000000001</v>
      </c>
    </row>
    <row r="15" spans="1:11" s="1" customFormat="1" ht="24.75" customHeight="1">
      <c r="A15" s="15">
        <v>11</v>
      </c>
      <c r="B15" s="16" t="s">
        <v>48</v>
      </c>
      <c r="C15" s="17" t="s">
        <v>68</v>
      </c>
      <c r="D15" s="17" t="s">
        <v>69</v>
      </c>
      <c r="E15" s="18">
        <v>2.2</v>
      </c>
      <c r="F15" s="19">
        <v>10</v>
      </c>
      <c r="G15" s="19"/>
      <c r="H15" s="19"/>
      <c r="I15" s="29"/>
      <c r="J15" s="30">
        <f t="shared" si="0"/>
        <v>264</v>
      </c>
      <c r="K15" s="30">
        <v>39.6</v>
      </c>
    </row>
    <row r="16" spans="1:11" s="1" customFormat="1" ht="24.75" customHeight="1">
      <c r="A16" s="15">
        <v>12</v>
      </c>
      <c r="B16" s="16" t="s">
        <v>48</v>
      </c>
      <c r="C16" s="17" t="s">
        <v>70</v>
      </c>
      <c r="D16" s="17" t="s">
        <v>32</v>
      </c>
      <c r="E16" s="18">
        <v>0.158</v>
      </c>
      <c r="F16" s="19">
        <v>12</v>
      </c>
      <c r="G16" s="19">
        <v>420</v>
      </c>
      <c r="H16" s="19">
        <v>75</v>
      </c>
      <c r="I16" s="29">
        <v>25</v>
      </c>
      <c r="J16" s="30">
        <f t="shared" si="0"/>
        <v>22.752</v>
      </c>
      <c r="K16" s="30">
        <v>3.4128</v>
      </c>
    </row>
    <row r="17" spans="1:11" s="1" customFormat="1" ht="24.75" customHeight="1">
      <c r="A17" s="15">
        <v>13</v>
      </c>
      <c r="B17" s="16" t="s">
        <v>48</v>
      </c>
      <c r="C17" s="17" t="s">
        <v>71</v>
      </c>
      <c r="D17" s="17" t="s">
        <v>72</v>
      </c>
      <c r="E17" s="18">
        <v>0.09</v>
      </c>
      <c r="F17" s="19">
        <v>12</v>
      </c>
      <c r="G17" s="19">
        <v>350</v>
      </c>
      <c r="H17" s="19">
        <v>35</v>
      </c>
      <c r="I17" s="29">
        <v>25</v>
      </c>
      <c r="J17" s="30">
        <f t="shared" si="0"/>
        <v>12.96</v>
      </c>
      <c r="K17" s="30">
        <v>1.944</v>
      </c>
    </row>
    <row r="18" spans="1:11" s="1" customFormat="1" ht="24.75" customHeight="1">
      <c r="A18" s="15">
        <v>14</v>
      </c>
      <c r="B18" s="16" t="s">
        <v>48</v>
      </c>
      <c r="C18" s="17" t="s">
        <v>73</v>
      </c>
      <c r="D18" s="17" t="s">
        <v>74</v>
      </c>
      <c r="E18" s="18">
        <v>0.3762</v>
      </c>
      <c r="F18" s="19">
        <v>9</v>
      </c>
      <c r="G18" s="19">
        <v>4000</v>
      </c>
      <c r="H18" s="19">
        <v>80</v>
      </c>
      <c r="I18" s="29">
        <v>150</v>
      </c>
      <c r="J18" s="30">
        <f t="shared" si="0"/>
        <v>40.629599999999996</v>
      </c>
      <c r="K18" s="30">
        <v>6.09444</v>
      </c>
    </row>
    <row r="19" spans="1:11" s="1" customFormat="1" ht="24.75" customHeight="1">
      <c r="A19" s="15">
        <v>15</v>
      </c>
      <c r="B19" s="16" t="s">
        <v>48</v>
      </c>
      <c r="C19" s="17" t="s">
        <v>75</v>
      </c>
      <c r="D19" s="17" t="s">
        <v>76</v>
      </c>
      <c r="E19" s="18">
        <v>9.24</v>
      </c>
      <c r="F19" s="19">
        <v>8</v>
      </c>
      <c r="G19" s="19">
        <v>8000</v>
      </c>
      <c r="H19" s="19"/>
      <c r="I19" s="29">
        <v>2000</v>
      </c>
      <c r="J19" s="30">
        <f t="shared" si="0"/>
        <v>887.04</v>
      </c>
      <c r="K19" s="30">
        <v>133.05599999999998</v>
      </c>
    </row>
    <row r="20" spans="1:11" s="1" customFormat="1" ht="24.75" customHeight="1">
      <c r="A20" s="15">
        <v>16</v>
      </c>
      <c r="B20" s="16" t="s">
        <v>48</v>
      </c>
      <c r="C20" s="17" t="s">
        <v>77</v>
      </c>
      <c r="D20" s="17" t="s">
        <v>32</v>
      </c>
      <c r="E20" s="18">
        <v>0.6516</v>
      </c>
      <c r="F20" s="19">
        <v>12</v>
      </c>
      <c r="G20" s="19">
        <v>2180</v>
      </c>
      <c r="H20" s="19">
        <v>116</v>
      </c>
      <c r="I20" s="29">
        <v>56</v>
      </c>
      <c r="J20" s="30">
        <f t="shared" si="0"/>
        <v>93.8304</v>
      </c>
      <c r="K20" s="30">
        <v>14.07456</v>
      </c>
    </row>
    <row r="21" spans="1:11" s="1" customFormat="1" ht="24.75" customHeight="1">
      <c r="A21" s="15">
        <v>17</v>
      </c>
      <c r="B21" s="16" t="s">
        <v>48</v>
      </c>
      <c r="C21" s="17" t="s">
        <v>78</v>
      </c>
      <c r="D21" s="17" t="s">
        <v>76</v>
      </c>
      <c r="E21" s="18">
        <v>0.7524</v>
      </c>
      <c r="F21" s="19">
        <v>10</v>
      </c>
      <c r="G21" s="19">
        <v>4000</v>
      </c>
      <c r="H21" s="19">
        <v>80</v>
      </c>
      <c r="I21" s="29">
        <v>80</v>
      </c>
      <c r="J21" s="30">
        <f t="shared" si="0"/>
        <v>90.28799999999998</v>
      </c>
      <c r="K21" s="30">
        <v>13.543199999999997</v>
      </c>
    </row>
    <row r="22" spans="1:11" s="1" customFormat="1" ht="24.75" customHeight="1">
      <c r="A22" s="15">
        <v>18</v>
      </c>
      <c r="B22" s="16" t="s">
        <v>48</v>
      </c>
      <c r="C22" s="20" t="s">
        <v>79</v>
      </c>
      <c r="D22" s="20" t="s">
        <v>74</v>
      </c>
      <c r="E22" s="18">
        <v>0.3762</v>
      </c>
      <c r="F22" s="19">
        <v>9</v>
      </c>
      <c r="G22" s="19"/>
      <c r="H22" s="19"/>
      <c r="I22" s="29"/>
      <c r="J22" s="30">
        <f t="shared" si="0"/>
        <v>40.629599999999996</v>
      </c>
      <c r="K22" s="30">
        <v>6.09444</v>
      </c>
    </row>
    <row r="23" spans="1:11" s="1" customFormat="1" ht="24.75" customHeight="1">
      <c r="A23" s="15">
        <v>19</v>
      </c>
      <c r="B23" s="16" t="s">
        <v>48</v>
      </c>
      <c r="C23" s="20" t="s">
        <v>80</v>
      </c>
      <c r="D23" s="20" t="s">
        <v>81</v>
      </c>
      <c r="E23" s="18">
        <v>0.5</v>
      </c>
      <c r="F23" s="19">
        <v>9</v>
      </c>
      <c r="G23" s="19">
        <v>600</v>
      </c>
      <c r="H23" s="19">
        <v>70</v>
      </c>
      <c r="I23" s="29">
        <v>22</v>
      </c>
      <c r="J23" s="30">
        <f t="shared" si="0"/>
        <v>54</v>
      </c>
      <c r="K23" s="30">
        <v>8.1</v>
      </c>
    </row>
    <row r="24" spans="1:11" s="1" customFormat="1" ht="24.75" customHeight="1">
      <c r="A24" s="15">
        <v>20</v>
      </c>
      <c r="B24" s="16" t="s">
        <v>48</v>
      </c>
      <c r="C24" s="20" t="s">
        <v>82</v>
      </c>
      <c r="D24" s="20" t="s">
        <v>83</v>
      </c>
      <c r="E24" s="18">
        <v>0.2864</v>
      </c>
      <c r="F24" s="19">
        <v>9</v>
      </c>
      <c r="G24" s="19"/>
      <c r="H24" s="19"/>
      <c r="I24" s="29"/>
      <c r="J24" s="30">
        <f t="shared" si="0"/>
        <v>30.931199999999997</v>
      </c>
      <c r="K24" s="30">
        <v>4.639679999999999</v>
      </c>
    </row>
    <row r="25" spans="1:11" s="1" customFormat="1" ht="24.75" customHeight="1">
      <c r="A25" s="15">
        <v>21</v>
      </c>
      <c r="B25" s="16" t="s">
        <v>48</v>
      </c>
      <c r="C25" s="20" t="s">
        <v>84</v>
      </c>
      <c r="D25" s="20" t="s">
        <v>85</v>
      </c>
      <c r="E25" s="18">
        <v>0.2492</v>
      </c>
      <c r="F25" s="19">
        <v>12</v>
      </c>
      <c r="G25" s="19">
        <v>5000</v>
      </c>
      <c r="H25" s="19">
        <v>300</v>
      </c>
      <c r="I25" s="29">
        <v>80</v>
      </c>
      <c r="J25" s="30">
        <f t="shared" si="0"/>
        <v>35.8848</v>
      </c>
      <c r="K25" s="30">
        <v>5.38272</v>
      </c>
    </row>
    <row r="26" spans="1:11" s="1" customFormat="1" ht="24.75" customHeight="1">
      <c r="A26" s="15">
        <v>22</v>
      </c>
      <c r="B26" s="16" t="s">
        <v>48</v>
      </c>
      <c r="C26" s="20" t="s">
        <v>86</v>
      </c>
      <c r="D26" s="20" t="s">
        <v>87</v>
      </c>
      <c r="E26" s="18">
        <v>0.0972</v>
      </c>
      <c r="F26" s="19">
        <v>12</v>
      </c>
      <c r="G26" s="19"/>
      <c r="H26" s="19"/>
      <c r="I26" s="29"/>
      <c r="J26" s="30">
        <f t="shared" si="0"/>
        <v>13.996799999999999</v>
      </c>
      <c r="K26" s="30">
        <v>2.0995199999999996</v>
      </c>
    </row>
    <row r="27" spans="1:11" s="1" customFormat="1" ht="24.75" customHeight="1">
      <c r="A27" s="15">
        <v>23</v>
      </c>
      <c r="B27" s="16" t="s">
        <v>48</v>
      </c>
      <c r="C27" s="20" t="s">
        <v>88</v>
      </c>
      <c r="D27" s="20" t="s">
        <v>76</v>
      </c>
      <c r="E27" s="18">
        <v>1.28</v>
      </c>
      <c r="F27" s="19">
        <v>10</v>
      </c>
      <c r="G27" s="19"/>
      <c r="H27" s="19"/>
      <c r="I27" s="29"/>
      <c r="J27" s="30">
        <f t="shared" si="0"/>
        <v>153.60000000000002</v>
      </c>
      <c r="K27" s="30">
        <v>23.04</v>
      </c>
    </row>
    <row r="28" spans="1:11" s="1" customFormat="1" ht="24.75" customHeight="1">
      <c r="A28" s="15">
        <v>24</v>
      </c>
      <c r="B28" s="16" t="s">
        <v>48</v>
      </c>
      <c r="C28" s="20" t="s">
        <v>89</v>
      </c>
      <c r="D28" s="20" t="s">
        <v>90</v>
      </c>
      <c r="E28" s="18">
        <v>0.08</v>
      </c>
      <c r="F28" s="19">
        <v>12</v>
      </c>
      <c r="G28" s="19">
        <v>1100</v>
      </c>
      <c r="H28" s="19">
        <v>100</v>
      </c>
      <c r="I28" s="29">
        <v>50</v>
      </c>
      <c r="J28" s="30">
        <f t="shared" si="0"/>
        <v>11.52</v>
      </c>
      <c r="K28" s="30">
        <v>1.728</v>
      </c>
    </row>
    <row r="29" spans="1:11" s="1" customFormat="1" ht="30" customHeight="1">
      <c r="A29" s="21" t="s">
        <v>45</v>
      </c>
      <c r="B29" s="22"/>
      <c r="C29" s="23"/>
      <c r="D29" s="24"/>
      <c r="E29" s="24">
        <f>SUM(E5:E28)</f>
        <v>20.8294</v>
      </c>
      <c r="F29" s="23"/>
      <c r="G29" s="23"/>
      <c r="H29" s="23"/>
      <c r="I29" s="23"/>
      <c r="J29" s="24">
        <f>SUM(J5:J28)</f>
        <v>2330.1191999999996</v>
      </c>
      <c r="K29" s="24">
        <f>SUM(K5:K28)</f>
        <v>349.51788000000005</v>
      </c>
    </row>
    <row r="30" spans="1:11" ht="24.75" customHeight="1">
      <c r="A30" s="7">
        <v>25</v>
      </c>
      <c r="B30" s="7" t="s">
        <v>91</v>
      </c>
      <c r="C30" s="7" t="s">
        <v>92</v>
      </c>
      <c r="D30" s="7" t="s">
        <v>74</v>
      </c>
      <c r="E30" s="25">
        <v>0.78</v>
      </c>
      <c r="F30" s="7">
        <v>15</v>
      </c>
      <c r="G30" s="7">
        <v>12000</v>
      </c>
      <c r="H30" s="7">
        <v>150</v>
      </c>
      <c r="I30" s="7">
        <v>230</v>
      </c>
      <c r="J30" s="30">
        <f>E30*F30*12</f>
        <v>140.4</v>
      </c>
      <c r="K30" s="25">
        <f aca="true" t="shared" si="1" ref="K30:K65">J30*0.15</f>
        <v>21.06</v>
      </c>
    </row>
    <row r="31" spans="1:11" ht="24.75" customHeight="1">
      <c r="A31" s="7">
        <v>26</v>
      </c>
      <c r="B31" s="7" t="s">
        <v>91</v>
      </c>
      <c r="C31" s="7" t="s">
        <v>93</v>
      </c>
      <c r="D31" s="7" t="s">
        <v>94</v>
      </c>
      <c r="E31" s="25">
        <v>0.78</v>
      </c>
      <c r="F31" s="7">
        <v>15</v>
      </c>
      <c r="G31" s="7">
        <v>6000</v>
      </c>
      <c r="H31" s="7">
        <v>92</v>
      </c>
      <c r="I31" s="7">
        <v>115</v>
      </c>
      <c r="J31" s="30">
        <f aca="true" t="shared" si="2" ref="J31:J41">E31*F31*12</f>
        <v>140.4</v>
      </c>
      <c r="K31" s="25">
        <f t="shared" si="1"/>
        <v>21.06</v>
      </c>
    </row>
    <row r="32" spans="1:11" ht="24.75" customHeight="1">
      <c r="A32" s="7">
        <v>27</v>
      </c>
      <c r="B32" s="7" t="s">
        <v>91</v>
      </c>
      <c r="C32" s="7" t="s">
        <v>95</v>
      </c>
      <c r="D32" s="7" t="s">
        <v>94</v>
      </c>
      <c r="E32" s="25">
        <v>0.65</v>
      </c>
      <c r="F32" s="7">
        <v>15</v>
      </c>
      <c r="G32" s="7">
        <v>26000</v>
      </c>
      <c r="H32" s="7">
        <v>500</v>
      </c>
      <c r="I32" s="7">
        <v>480</v>
      </c>
      <c r="J32" s="30">
        <f t="shared" si="2"/>
        <v>117</v>
      </c>
      <c r="K32" s="25">
        <f t="shared" si="1"/>
        <v>17.55</v>
      </c>
    </row>
    <row r="33" spans="1:11" ht="24.75" customHeight="1">
      <c r="A33" s="7">
        <v>28</v>
      </c>
      <c r="B33" s="7" t="s">
        <v>91</v>
      </c>
      <c r="C33" s="7" t="s">
        <v>96</v>
      </c>
      <c r="D33" s="7" t="s">
        <v>74</v>
      </c>
      <c r="E33" s="25">
        <v>0.78</v>
      </c>
      <c r="F33" s="7">
        <v>15</v>
      </c>
      <c r="G33" s="7">
        <v>7000</v>
      </c>
      <c r="H33" s="7">
        <v>101</v>
      </c>
      <c r="I33" s="7">
        <v>135</v>
      </c>
      <c r="J33" s="30">
        <f t="shared" si="2"/>
        <v>140.4</v>
      </c>
      <c r="K33" s="25">
        <f t="shared" si="1"/>
        <v>21.06</v>
      </c>
    </row>
    <row r="34" spans="1:11" ht="24.75" customHeight="1">
      <c r="A34" s="7">
        <v>29</v>
      </c>
      <c r="B34" s="7" t="s">
        <v>91</v>
      </c>
      <c r="C34" s="7" t="s">
        <v>97</v>
      </c>
      <c r="D34" s="7" t="s">
        <v>94</v>
      </c>
      <c r="E34" s="25">
        <v>0.39</v>
      </c>
      <c r="F34" s="7">
        <v>15</v>
      </c>
      <c r="G34" s="7">
        <v>8000</v>
      </c>
      <c r="H34" s="7">
        <v>120</v>
      </c>
      <c r="I34" s="7">
        <v>140</v>
      </c>
      <c r="J34" s="30">
        <f t="shared" si="2"/>
        <v>70.2</v>
      </c>
      <c r="K34" s="25">
        <f t="shared" si="1"/>
        <v>10.53</v>
      </c>
    </row>
    <row r="35" spans="1:11" ht="24.75" customHeight="1">
      <c r="A35" s="7">
        <v>30</v>
      </c>
      <c r="B35" s="7" t="s">
        <v>91</v>
      </c>
      <c r="C35" s="7" t="s">
        <v>98</v>
      </c>
      <c r="D35" s="7" t="s">
        <v>94</v>
      </c>
      <c r="E35" s="25">
        <v>0.39</v>
      </c>
      <c r="F35" s="7">
        <v>15</v>
      </c>
      <c r="G35" s="7">
        <v>7300</v>
      </c>
      <c r="H35" s="7">
        <v>110</v>
      </c>
      <c r="I35" s="7">
        <v>130</v>
      </c>
      <c r="J35" s="30">
        <f t="shared" si="2"/>
        <v>70.2</v>
      </c>
      <c r="K35" s="25">
        <f t="shared" si="1"/>
        <v>10.53</v>
      </c>
    </row>
    <row r="36" spans="1:11" ht="24.75" customHeight="1">
      <c r="A36" s="7">
        <v>31</v>
      </c>
      <c r="B36" s="7" t="s">
        <v>91</v>
      </c>
      <c r="C36" s="7" t="s">
        <v>99</v>
      </c>
      <c r="D36" s="7" t="s">
        <v>74</v>
      </c>
      <c r="E36" s="25">
        <v>0.39</v>
      </c>
      <c r="F36" s="7">
        <v>15</v>
      </c>
      <c r="G36" s="7">
        <v>3500</v>
      </c>
      <c r="H36" s="7">
        <v>46</v>
      </c>
      <c r="I36" s="7">
        <v>58</v>
      </c>
      <c r="J36" s="30">
        <f t="shared" si="2"/>
        <v>70.2</v>
      </c>
      <c r="K36" s="25">
        <f t="shared" si="1"/>
        <v>10.53</v>
      </c>
    </row>
    <row r="37" spans="1:11" ht="24.75" customHeight="1">
      <c r="A37" s="7">
        <v>32</v>
      </c>
      <c r="B37" s="7" t="s">
        <v>91</v>
      </c>
      <c r="C37" s="7" t="s">
        <v>100</v>
      </c>
      <c r="D37" s="7" t="s">
        <v>74</v>
      </c>
      <c r="E37" s="25">
        <v>0.538</v>
      </c>
      <c r="F37" s="7">
        <v>15</v>
      </c>
      <c r="G37" s="7">
        <v>4500</v>
      </c>
      <c r="H37" s="7">
        <v>60</v>
      </c>
      <c r="I37" s="7">
        <v>76</v>
      </c>
      <c r="J37" s="30">
        <f t="shared" si="2"/>
        <v>96.84</v>
      </c>
      <c r="K37" s="25">
        <f t="shared" si="1"/>
        <v>14.526</v>
      </c>
    </row>
    <row r="38" spans="1:11" ht="24.75" customHeight="1">
      <c r="A38" s="7">
        <v>33</v>
      </c>
      <c r="B38" s="7" t="s">
        <v>91</v>
      </c>
      <c r="C38" s="7" t="s">
        <v>101</v>
      </c>
      <c r="D38" s="7" t="s">
        <v>74</v>
      </c>
      <c r="E38" s="25">
        <v>0.39</v>
      </c>
      <c r="F38" s="7">
        <v>15</v>
      </c>
      <c r="G38" s="7">
        <v>5500</v>
      </c>
      <c r="H38" s="7">
        <v>83</v>
      </c>
      <c r="I38" s="7">
        <v>97</v>
      </c>
      <c r="J38" s="30">
        <f t="shared" si="2"/>
        <v>70.2</v>
      </c>
      <c r="K38" s="25">
        <f t="shared" si="1"/>
        <v>10.53</v>
      </c>
    </row>
    <row r="39" spans="1:11" ht="24.75" customHeight="1">
      <c r="A39" s="7">
        <v>34</v>
      </c>
      <c r="B39" s="7" t="s">
        <v>91</v>
      </c>
      <c r="C39" s="7" t="s">
        <v>102</v>
      </c>
      <c r="D39" s="7" t="s">
        <v>103</v>
      </c>
      <c r="E39" s="25">
        <v>1.0762</v>
      </c>
      <c r="F39" s="7">
        <v>15</v>
      </c>
      <c r="G39" s="7">
        <v>10000</v>
      </c>
      <c r="H39" s="7">
        <v>150</v>
      </c>
      <c r="I39" s="7">
        <v>120</v>
      </c>
      <c r="J39" s="30">
        <f t="shared" si="2"/>
        <v>193.716</v>
      </c>
      <c r="K39" s="25">
        <f t="shared" si="1"/>
        <v>29.0574</v>
      </c>
    </row>
    <row r="40" spans="1:11" ht="24.75" customHeight="1">
      <c r="A40" s="7">
        <v>35</v>
      </c>
      <c r="B40" s="7" t="s">
        <v>91</v>
      </c>
      <c r="C40" s="7" t="s">
        <v>104</v>
      </c>
      <c r="D40" s="7" t="s">
        <v>94</v>
      </c>
      <c r="E40" s="25">
        <v>0.538</v>
      </c>
      <c r="F40" s="7">
        <v>15</v>
      </c>
      <c r="G40" s="7">
        <v>4500</v>
      </c>
      <c r="H40" s="7">
        <v>69</v>
      </c>
      <c r="I40" s="7">
        <v>86</v>
      </c>
      <c r="J40" s="30">
        <f t="shared" si="2"/>
        <v>96.84</v>
      </c>
      <c r="K40" s="25">
        <f t="shared" si="1"/>
        <v>14.526</v>
      </c>
    </row>
    <row r="41" spans="1:11" ht="24.75" customHeight="1">
      <c r="A41" s="7">
        <v>36</v>
      </c>
      <c r="B41" s="7" t="s">
        <v>91</v>
      </c>
      <c r="C41" s="7" t="s">
        <v>105</v>
      </c>
      <c r="D41" s="26" t="s">
        <v>106</v>
      </c>
      <c r="E41" s="25">
        <v>0.48</v>
      </c>
      <c r="F41" s="7">
        <v>15</v>
      </c>
      <c r="G41" s="7">
        <v>27000</v>
      </c>
      <c r="H41" s="7">
        <v>360</v>
      </c>
      <c r="I41" s="7">
        <v>51</v>
      </c>
      <c r="J41" s="30">
        <f t="shared" si="2"/>
        <v>86.39999999999999</v>
      </c>
      <c r="K41" s="25">
        <f t="shared" si="1"/>
        <v>12.959999999999999</v>
      </c>
    </row>
    <row r="42" spans="1:11" ht="24.75" customHeight="1">
      <c r="A42" s="7">
        <v>37</v>
      </c>
      <c r="B42" s="7" t="s">
        <v>107</v>
      </c>
      <c r="C42" s="7" t="s">
        <v>108</v>
      </c>
      <c r="D42" s="26" t="s">
        <v>109</v>
      </c>
      <c r="E42" s="25">
        <v>0.5623</v>
      </c>
      <c r="F42" s="7" t="s">
        <v>110</v>
      </c>
      <c r="G42" s="7">
        <v>3650</v>
      </c>
      <c r="H42" s="7">
        <v>185</v>
      </c>
      <c r="I42" s="7">
        <v>86</v>
      </c>
      <c r="J42" s="25">
        <f>+E42*13*12</f>
        <v>87.71880000000002</v>
      </c>
      <c r="K42" s="25">
        <f t="shared" si="1"/>
        <v>13.157820000000003</v>
      </c>
    </row>
    <row r="43" spans="1:11" ht="24.75" customHeight="1">
      <c r="A43" s="7">
        <v>38</v>
      </c>
      <c r="B43" s="7" t="s">
        <v>107</v>
      </c>
      <c r="C43" s="7" t="s">
        <v>111</v>
      </c>
      <c r="D43" s="26" t="s">
        <v>112</v>
      </c>
      <c r="E43" s="25">
        <v>0.7362</v>
      </c>
      <c r="F43" s="7" t="s">
        <v>110</v>
      </c>
      <c r="G43" s="7">
        <v>5650</v>
      </c>
      <c r="H43" s="7">
        <v>283</v>
      </c>
      <c r="I43" s="7">
        <v>116</v>
      </c>
      <c r="J43" s="25">
        <f>+E43*13*12</f>
        <v>114.84719999999999</v>
      </c>
      <c r="K43" s="25">
        <f t="shared" si="1"/>
        <v>17.227079999999997</v>
      </c>
    </row>
    <row r="44" spans="1:11" ht="24.75" customHeight="1">
      <c r="A44" s="7">
        <v>39</v>
      </c>
      <c r="B44" s="7" t="s">
        <v>107</v>
      </c>
      <c r="C44" s="7" t="s">
        <v>113</v>
      </c>
      <c r="D44" s="26" t="s">
        <v>114</v>
      </c>
      <c r="E44" s="25">
        <v>0.5246</v>
      </c>
      <c r="F44" s="7" t="s">
        <v>110</v>
      </c>
      <c r="G44" s="7">
        <v>2365</v>
      </c>
      <c r="H44" s="7">
        <v>118</v>
      </c>
      <c r="I44" s="7">
        <v>78</v>
      </c>
      <c r="J44" s="25">
        <f>+E44*13*12</f>
        <v>81.83759999999998</v>
      </c>
      <c r="K44" s="25">
        <f t="shared" si="1"/>
        <v>12.275639999999997</v>
      </c>
    </row>
    <row r="45" spans="1:11" ht="24.75" customHeight="1">
      <c r="A45" s="7">
        <v>40</v>
      </c>
      <c r="B45" s="7" t="s">
        <v>107</v>
      </c>
      <c r="C45" s="7" t="s">
        <v>115</v>
      </c>
      <c r="D45" s="7" t="s">
        <v>116</v>
      </c>
      <c r="E45" s="25">
        <v>0.103844</v>
      </c>
      <c r="F45" s="7"/>
      <c r="G45" s="7">
        <v>3800</v>
      </c>
      <c r="H45" s="7">
        <v>220</v>
      </c>
      <c r="I45" s="7">
        <v>25</v>
      </c>
      <c r="J45" s="30">
        <v>18</v>
      </c>
      <c r="K45" s="25">
        <f t="shared" si="1"/>
        <v>2.6999999999999997</v>
      </c>
    </row>
    <row r="46" spans="1:11" ht="24.75" customHeight="1">
      <c r="A46" s="7">
        <v>41</v>
      </c>
      <c r="B46" s="7" t="s">
        <v>107</v>
      </c>
      <c r="C46" s="7" t="s">
        <v>117</v>
      </c>
      <c r="D46" s="26" t="s">
        <v>118</v>
      </c>
      <c r="E46" s="25">
        <v>0.781</v>
      </c>
      <c r="F46" s="7" t="s">
        <v>110</v>
      </c>
      <c r="G46" s="7">
        <v>4876</v>
      </c>
      <c r="H46" s="7">
        <v>243</v>
      </c>
      <c r="I46" s="7">
        <v>66</v>
      </c>
      <c r="J46" s="25">
        <f>+E46*13*12</f>
        <v>121.83600000000001</v>
      </c>
      <c r="K46" s="25">
        <f t="shared" si="1"/>
        <v>18.2754</v>
      </c>
    </row>
    <row r="47" spans="1:11" ht="24.75" customHeight="1">
      <c r="A47" s="7">
        <v>42</v>
      </c>
      <c r="B47" s="7" t="s">
        <v>119</v>
      </c>
      <c r="C47" s="7" t="s">
        <v>120</v>
      </c>
      <c r="D47" s="26" t="s">
        <v>121</v>
      </c>
      <c r="E47" s="25">
        <v>1.72</v>
      </c>
      <c r="F47" s="7">
        <v>12</v>
      </c>
      <c r="G47" s="7">
        <v>5000</v>
      </c>
      <c r="H47" s="7">
        <v>450</v>
      </c>
      <c r="I47" s="7">
        <v>115</v>
      </c>
      <c r="J47" s="25">
        <f>+E47*F47*12</f>
        <v>247.68</v>
      </c>
      <c r="K47" s="25">
        <f t="shared" si="1"/>
        <v>37.152</v>
      </c>
    </row>
    <row r="48" spans="1:11" ht="24.75" customHeight="1">
      <c r="A48" s="7">
        <v>43</v>
      </c>
      <c r="B48" s="7" t="s">
        <v>119</v>
      </c>
      <c r="C48" s="7" t="s">
        <v>122</v>
      </c>
      <c r="D48" s="7" t="s">
        <v>123</v>
      </c>
      <c r="E48" s="25">
        <v>1.48</v>
      </c>
      <c r="F48" s="7">
        <v>12</v>
      </c>
      <c r="G48" s="7">
        <v>3000</v>
      </c>
      <c r="H48" s="7">
        <v>240</v>
      </c>
      <c r="I48" s="7">
        <v>110</v>
      </c>
      <c r="J48" s="25">
        <f>+E48*F48*12</f>
        <v>213.11999999999998</v>
      </c>
      <c r="K48" s="25">
        <f t="shared" si="1"/>
        <v>31.967999999999996</v>
      </c>
    </row>
    <row r="49" spans="1:11" ht="24.75" customHeight="1">
      <c r="A49" s="7">
        <v>44</v>
      </c>
      <c r="B49" s="7" t="s">
        <v>119</v>
      </c>
      <c r="C49" s="7" t="s">
        <v>124</v>
      </c>
      <c r="D49" s="7" t="s">
        <v>125</v>
      </c>
      <c r="E49" s="25">
        <v>1.71</v>
      </c>
      <c r="F49" s="7">
        <v>12</v>
      </c>
      <c r="G49" s="7">
        <v>2800</v>
      </c>
      <c r="H49" s="7">
        <v>216</v>
      </c>
      <c r="I49" s="7">
        <v>60</v>
      </c>
      <c r="J49" s="25">
        <f>+E49*F49*12</f>
        <v>246.24</v>
      </c>
      <c r="K49" s="25">
        <f t="shared" si="1"/>
        <v>36.936</v>
      </c>
    </row>
    <row r="50" spans="1:11" ht="24.75" customHeight="1">
      <c r="A50" s="7">
        <v>45</v>
      </c>
      <c r="B50" s="7" t="s">
        <v>126</v>
      </c>
      <c r="C50" s="27" t="s">
        <v>127</v>
      </c>
      <c r="D50" s="26" t="s">
        <v>128</v>
      </c>
      <c r="E50" s="18">
        <v>0.9174549999999999</v>
      </c>
      <c r="F50" s="27">
        <v>15</v>
      </c>
      <c r="G50" s="27">
        <v>4680</v>
      </c>
      <c r="H50" s="27">
        <v>185</v>
      </c>
      <c r="I50" s="7">
        <v>125</v>
      </c>
      <c r="J50" s="30">
        <f aca="true" t="shared" si="3" ref="J50:J65">E50*12*15</f>
        <v>165.1419</v>
      </c>
      <c r="K50" s="25">
        <f t="shared" si="1"/>
        <v>24.771285</v>
      </c>
    </row>
    <row r="51" spans="1:11" ht="24.75" customHeight="1">
      <c r="A51" s="7">
        <v>46</v>
      </c>
      <c r="B51" s="7" t="s">
        <v>126</v>
      </c>
      <c r="C51" s="27" t="s">
        <v>129</v>
      </c>
      <c r="D51" s="26" t="s">
        <v>130</v>
      </c>
      <c r="E51" s="18">
        <v>0.33889</v>
      </c>
      <c r="F51" s="27">
        <v>15</v>
      </c>
      <c r="G51" s="27">
        <v>2980</v>
      </c>
      <c r="H51" s="27">
        <v>126</v>
      </c>
      <c r="I51" s="7">
        <v>89</v>
      </c>
      <c r="J51" s="30">
        <f t="shared" si="3"/>
        <v>61.0002</v>
      </c>
      <c r="K51" s="25">
        <f t="shared" si="1"/>
        <v>9.15003</v>
      </c>
    </row>
    <row r="52" spans="1:11" ht="24.75" customHeight="1">
      <c r="A52" s="7">
        <v>47</v>
      </c>
      <c r="B52" s="7" t="s">
        <v>126</v>
      </c>
      <c r="C52" s="27" t="s">
        <v>131</v>
      </c>
      <c r="D52" s="26" t="s">
        <v>132</v>
      </c>
      <c r="E52" s="18">
        <v>0.380335</v>
      </c>
      <c r="F52" s="27">
        <v>15</v>
      </c>
      <c r="G52" s="27">
        <v>2280</v>
      </c>
      <c r="H52" s="27">
        <v>148</v>
      </c>
      <c r="I52" s="7">
        <v>75</v>
      </c>
      <c r="J52" s="30">
        <f t="shared" si="3"/>
        <v>68.46029999999999</v>
      </c>
      <c r="K52" s="25">
        <f t="shared" si="1"/>
        <v>10.269044999999998</v>
      </c>
    </row>
    <row r="53" spans="1:11" ht="24.75" customHeight="1">
      <c r="A53" s="7">
        <v>48</v>
      </c>
      <c r="B53" s="7" t="s">
        <v>126</v>
      </c>
      <c r="C53" s="27" t="s">
        <v>133</v>
      </c>
      <c r="D53" s="26" t="s">
        <v>134</v>
      </c>
      <c r="E53" s="18">
        <v>0.19818</v>
      </c>
      <c r="F53" s="27">
        <v>15</v>
      </c>
      <c r="G53" s="27">
        <v>1580</v>
      </c>
      <c r="H53" s="27">
        <v>65</v>
      </c>
      <c r="I53" s="7">
        <v>60</v>
      </c>
      <c r="J53" s="30">
        <f t="shared" si="3"/>
        <v>35.672399999999996</v>
      </c>
      <c r="K53" s="25">
        <f t="shared" si="1"/>
        <v>5.350859999999999</v>
      </c>
    </row>
    <row r="54" spans="1:11" ht="24.75" customHeight="1">
      <c r="A54" s="7">
        <v>49</v>
      </c>
      <c r="B54" s="7" t="s">
        <v>126</v>
      </c>
      <c r="C54" s="27" t="s">
        <v>135</v>
      </c>
      <c r="D54" s="26" t="s">
        <v>136</v>
      </c>
      <c r="E54" s="18">
        <v>0.192416</v>
      </c>
      <c r="F54" s="27">
        <v>15</v>
      </c>
      <c r="G54" s="27">
        <v>1280</v>
      </c>
      <c r="H54" s="27">
        <v>50</v>
      </c>
      <c r="I54" s="7">
        <v>75</v>
      </c>
      <c r="J54" s="30">
        <f t="shared" si="3"/>
        <v>34.634879999999995</v>
      </c>
      <c r="K54" s="25">
        <f t="shared" si="1"/>
        <v>5.195231999999999</v>
      </c>
    </row>
    <row r="55" spans="1:11" ht="24.75" customHeight="1">
      <c r="A55" s="7">
        <v>50</v>
      </c>
      <c r="B55" s="7" t="s">
        <v>126</v>
      </c>
      <c r="C55" s="27" t="s">
        <v>137</v>
      </c>
      <c r="D55" s="27" t="s">
        <v>138</v>
      </c>
      <c r="E55" s="18">
        <v>0.19172</v>
      </c>
      <c r="F55" s="27">
        <v>15</v>
      </c>
      <c r="G55" s="27">
        <v>2280</v>
      </c>
      <c r="H55" s="27">
        <v>80</v>
      </c>
      <c r="I55" s="7">
        <v>66</v>
      </c>
      <c r="J55" s="30">
        <f t="shared" si="3"/>
        <v>34.5096</v>
      </c>
      <c r="K55" s="25">
        <f t="shared" si="1"/>
        <v>5.1764399999999995</v>
      </c>
    </row>
    <row r="56" spans="1:11" ht="24.75" customHeight="1">
      <c r="A56" s="7">
        <v>51</v>
      </c>
      <c r="B56" s="7" t="s">
        <v>126</v>
      </c>
      <c r="C56" s="27" t="s">
        <v>139</v>
      </c>
      <c r="D56" s="27" t="s">
        <v>138</v>
      </c>
      <c r="E56" s="18">
        <v>0.196655</v>
      </c>
      <c r="F56" s="27">
        <v>15</v>
      </c>
      <c r="G56" s="27">
        <v>1080</v>
      </c>
      <c r="H56" s="27">
        <v>45</v>
      </c>
      <c r="I56" s="7">
        <v>70</v>
      </c>
      <c r="J56" s="30">
        <f t="shared" si="3"/>
        <v>35.3979</v>
      </c>
      <c r="K56" s="25">
        <f t="shared" si="1"/>
        <v>5.309685</v>
      </c>
    </row>
    <row r="57" spans="1:11" ht="24.75" customHeight="1">
      <c r="A57" s="7">
        <v>52</v>
      </c>
      <c r="B57" s="7" t="s">
        <v>126</v>
      </c>
      <c r="C57" s="27" t="s">
        <v>140</v>
      </c>
      <c r="D57" s="27" t="s">
        <v>138</v>
      </c>
      <c r="E57" s="18">
        <v>0.086482</v>
      </c>
      <c r="F57" s="27">
        <v>15</v>
      </c>
      <c r="G57" s="27">
        <v>800</v>
      </c>
      <c r="H57" s="27">
        <v>30</v>
      </c>
      <c r="I57" s="7">
        <v>33</v>
      </c>
      <c r="J57" s="30">
        <f t="shared" si="3"/>
        <v>15.56676</v>
      </c>
      <c r="K57" s="25">
        <f t="shared" si="1"/>
        <v>2.335014</v>
      </c>
    </row>
    <row r="58" spans="1:11" ht="24.75" customHeight="1">
      <c r="A58" s="7">
        <v>53</v>
      </c>
      <c r="B58" s="7" t="s">
        <v>126</v>
      </c>
      <c r="C58" s="27" t="s">
        <v>141</v>
      </c>
      <c r="D58" s="26" t="s">
        <v>136</v>
      </c>
      <c r="E58" s="18">
        <v>0.085256</v>
      </c>
      <c r="F58" s="27">
        <v>15</v>
      </c>
      <c r="G58" s="27">
        <v>1020</v>
      </c>
      <c r="H58" s="27">
        <v>40</v>
      </c>
      <c r="I58" s="7">
        <v>45</v>
      </c>
      <c r="J58" s="30">
        <f t="shared" si="3"/>
        <v>15.34608</v>
      </c>
      <c r="K58" s="25">
        <f t="shared" si="1"/>
        <v>2.301912</v>
      </c>
    </row>
    <row r="59" spans="1:11" ht="24.75" customHeight="1">
      <c r="A59" s="7">
        <v>54</v>
      </c>
      <c r="B59" s="7" t="s">
        <v>126</v>
      </c>
      <c r="C59" s="27" t="s">
        <v>142</v>
      </c>
      <c r="D59" s="27" t="s">
        <v>138</v>
      </c>
      <c r="E59" s="18">
        <v>0.09112999999999999</v>
      </c>
      <c r="F59" s="27">
        <v>15</v>
      </c>
      <c r="G59" s="27">
        <v>800</v>
      </c>
      <c r="H59" s="27">
        <v>30</v>
      </c>
      <c r="I59" s="7">
        <v>98</v>
      </c>
      <c r="J59" s="30">
        <f t="shared" si="3"/>
        <v>16.403399999999998</v>
      </c>
      <c r="K59" s="25">
        <f t="shared" si="1"/>
        <v>2.4605099999999998</v>
      </c>
    </row>
    <row r="60" spans="1:11" ht="24.75" customHeight="1">
      <c r="A60" s="7">
        <v>55</v>
      </c>
      <c r="B60" s="7" t="s">
        <v>126</v>
      </c>
      <c r="C60" s="27" t="s">
        <v>143</v>
      </c>
      <c r="D60" s="26" t="s">
        <v>144</v>
      </c>
      <c r="E60" s="18">
        <v>0.537125</v>
      </c>
      <c r="F60" s="27">
        <v>15</v>
      </c>
      <c r="G60" s="27">
        <v>2680</v>
      </c>
      <c r="H60" s="27">
        <v>102</v>
      </c>
      <c r="I60" s="7">
        <v>65</v>
      </c>
      <c r="J60" s="30">
        <f t="shared" si="3"/>
        <v>96.68249999999999</v>
      </c>
      <c r="K60" s="25">
        <f t="shared" si="1"/>
        <v>14.502374999999997</v>
      </c>
    </row>
    <row r="61" spans="1:11" ht="24.75" customHeight="1">
      <c r="A61" s="7">
        <v>56</v>
      </c>
      <c r="B61" s="7" t="s">
        <v>126</v>
      </c>
      <c r="C61" s="27" t="s">
        <v>145</v>
      </c>
      <c r="D61" s="27" t="s">
        <v>138</v>
      </c>
      <c r="E61" s="18">
        <v>0.190372</v>
      </c>
      <c r="F61" s="27">
        <v>15</v>
      </c>
      <c r="G61" s="27">
        <v>1200</v>
      </c>
      <c r="H61" s="27">
        <v>45</v>
      </c>
      <c r="I61" s="7">
        <v>65</v>
      </c>
      <c r="J61" s="30">
        <f t="shared" si="3"/>
        <v>34.266960000000005</v>
      </c>
      <c r="K61" s="25">
        <f t="shared" si="1"/>
        <v>5.1400440000000005</v>
      </c>
    </row>
    <row r="62" spans="1:11" ht="24.75" customHeight="1">
      <c r="A62" s="7">
        <v>57</v>
      </c>
      <c r="B62" s="7" t="s">
        <v>126</v>
      </c>
      <c r="C62" s="27" t="s">
        <v>146</v>
      </c>
      <c r="D62" s="26" t="s">
        <v>147</v>
      </c>
      <c r="E62" s="18">
        <v>0.47418000000000005</v>
      </c>
      <c r="F62" s="27">
        <v>15</v>
      </c>
      <c r="G62" s="27">
        <v>3562</v>
      </c>
      <c r="H62" s="27">
        <v>125</v>
      </c>
      <c r="I62" s="7">
        <v>85</v>
      </c>
      <c r="J62" s="30">
        <f t="shared" si="3"/>
        <v>85.3524</v>
      </c>
      <c r="K62" s="25">
        <f t="shared" si="1"/>
        <v>12.80286</v>
      </c>
    </row>
    <row r="63" spans="1:11" ht="24.75" customHeight="1">
      <c r="A63" s="7">
        <v>58</v>
      </c>
      <c r="B63" s="7" t="s">
        <v>126</v>
      </c>
      <c r="C63" s="27" t="s">
        <v>148</v>
      </c>
      <c r="D63" s="26" t="s">
        <v>149</v>
      </c>
      <c r="E63" s="18">
        <v>0.57116</v>
      </c>
      <c r="F63" s="27">
        <v>15</v>
      </c>
      <c r="G63" s="27">
        <v>4250</v>
      </c>
      <c r="H63" s="27">
        <v>152</v>
      </c>
      <c r="I63" s="7">
        <v>180</v>
      </c>
      <c r="J63" s="30">
        <f t="shared" si="3"/>
        <v>102.8088</v>
      </c>
      <c r="K63" s="25">
        <f t="shared" si="1"/>
        <v>15.42132</v>
      </c>
    </row>
    <row r="64" spans="1:11" ht="24.75" customHeight="1">
      <c r="A64" s="7">
        <v>59</v>
      </c>
      <c r="B64" s="7" t="s">
        <v>126</v>
      </c>
      <c r="C64" s="27" t="s">
        <v>150</v>
      </c>
      <c r="D64" s="26" t="s">
        <v>151</v>
      </c>
      <c r="E64" s="18">
        <v>0.327304</v>
      </c>
      <c r="F64" s="27">
        <v>15</v>
      </c>
      <c r="G64" s="27">
        <v>2350</v>
      </c>
      <c r="H64" s="27">
        <v>102</v>
      </c>
      <c r="I64" s="7">
        <v>120</v>
      </c>
      <c r="J64" s="30">
        <f t="shared" si="3"/>
        <v>58.914719999999996</v>
      </c>
      <c r="K64" s="25">
        <f t="shared" si="1"/>
        <v>8.837207999999999</v>
      </c>
    </row>
    <row r="65" spans="1:11" ht="24.75" customHeight="1">
      <c r="A65" s="7">
        <v>60</v>
      </c>
      <c r="B65" s="7" t="s">
        <v>126</v>
      </c>
      <c r="C65" s="27" t="s">
        <v>152</v>
      </c>
      <c r="D65" s="27" t="s">
        <v>138</v>
      </c>
      <c r="E65" s="18">
        <v>0.292095</v>
      </c>
      <c r="F65" s="27">
        <v>15</v>
      </c>
      <c r="G65" s="27">
        <v>1420</v>
      </c>
      <c r="H65" s="27">
        <v>20</v>
      </c>
      <c r="I65" s="7">
        <v>55</v>
      </c>
      <c r="J65" s="30">
        <f t="shared" si="3"/>
        <v>52.5771</v>
      </c>
      <c r="K65" s="25">
        <f t="shared" si="1"/>
        <v>7.886565</v>
      </c>
    </row>
    <row r="66" spans="1:11" ht="30" customHeight="1">
      <c r="A66" s="31" t="s">
        <v>45</v>
      </c>
      <c r="B66" s="32"/>
      <c r="C66" s="7"/>
      <c r="D66" s="7"/>
      <c r="E66" s="33">
        <f>SUM(E30:E65)</f>
        <v>19.870899000000005</v>
      </c>
      <c r="F66" s="7"/>
      <c r="G66" s="34">
        <f>SUM(G30:G65)</f>
        <v>186683</v>
      </c>
      <c r="H66" s="34">
        <f>SUM(H30:H65)</f>
        <v>5141</v>
      </c>
      <c r="I66" s="34">
        <f>SUM(I30:I65)</f>
        <v>3680</v>
      </c>
      <c r="J66" s="33">
        <f>SUM(J30:J65)</f>
        <v>3336.8115000000003</v>
      </c>
      <c r="K66" s="33">
        <f>SUM(K30:K65)</f>
        <v>500.521725</v>
      </c>
    </row>
    <row r="67" spans="1:11" ht="24.75" customHeight="1">
      <c r="A67" s="29">
        <v>61</v>
      </c>
      <c r="B67" s="29" t="s">
        <v>15</v>
      </c>
      <c r="C67" s="15" t="s">
        <v>16</v>
      </c>
      <c r="D67" s="20" t="s">
        <v>17</v>
      </c>
      <c r="E67" s="35">
        <v>0.4582</v>
      </c>
      <c r="F67" s="20">
        <v>10</v>
      </c>
      <c r="G67" s="20">
        <v>1600</v>
      </c>
      <c r="H67" s="20">
        <v>10</v>
      </c>
      <c r="I67" s="15">
        <v>100</v>
      </c>
      <c r="J67" s="30">
        <v>54.984</v>
      </c>
      <c r="K67" s="25">
        <v>8.2476</v>
      </c>
    </row>
    <row r="68" spans="1:11" ht="24.75" customHeight="1">
      <c r="A68" s="29">
        <v>62</v>
      </c>
      <c r="B68" s="29" t="s">
        <v>15</v>
      </c>
      <c r="C68" s="15" t="s">
        <v>18</v>
      </c>
      <c r="D68" s="20" t="s">
        <v>17</v>
      </c>
      <c r="E68" s="35">
        <v>0.4857</v>
      </c>
      <c r="F68" s="20">
        <v>10</v>
      </c>
      <c r="G68" s="20">
        <v>1000</v>
      </c>
      <c r="H68" s="20">
        <v>5</v>
      </c>
      <c r="I68" s="15">
        <v>60</v>
      </c>
      <c r="J68" s="30">
        <v>58.284</v>
      </c>
      <c r="K68" s="25">
        <v>8.7426</v>
      </c>
    </row>
    <row r="69" spans="1:11" ht="24.75" customHeight="1">
      <c r="A69" s="29">
        <v>63</v>
      </c>
      <c r="B69" s="29" t="s">
        <v>15</v>
      </c>
      <c r="C69" s="15" t="s">
        <v>19</v>
      </c>
      <c r="D69" s="20" t="s">
        <v>20</v>
      </c>
      <c r="E69" s="35">
        <v>0.8171</v>
      </c>
      <c r="F69" s="20">
        <v>10</v>
      </c>
      <c r="G69" s="20">
        <v>1800</v>
      </c>
      <c r="H69" s="20">
        <v>6</v>
      </c>
      <c r="I69" s="15">
        <v>30</v>
      </c>
      <c r="J69" s="30">
        <v>98.052</v>
      </c>
      <c r="K69" s="25">
        <v>14.7078</v>
      </c>
    </row>
    <row r="70" spans="1:11" ht="24.75" customHeight="1">
      <c r="A70" s="29">
        <v>64</v>
      </c>
      <c r="B70" s="29" t="s">
        <v>15</v>
      </c>
      <c r="C70" s="15" t="s">
        <v>21</v>
      </c>
      <c r="D70" s="20" t="s">
        <v>22</v>
      </c>
      <c r="E70" s="35">
        <v>0.8531</v>
      </c>
      <c r="F70" s="20">
        <v>10</v>
      </c>
      <c r="G70" s="20">
        <v>220</v>
      </c>
      <c r="H70" s="20">
        <v>2</v>
      </c>
      <c r="I70" s="15">
        <v>90</v>
      </c>
      <c r="J70" s="30">
        <v>102.372</v>
      </c>
      <c r="K70" s="25">
        <v>15.3558</v>
      </c>
    </row>
    <row r="71" spans="1:11" ht="24.75" customHeight="1">
      <c r="A71" s="29">
        <v>65</v>
      </c>
      <c r="B71" s="29" t="s">
        <v>15</v>
      </c>
      <c r="C71" s="36" t="s">
        <v>23</v>
      </c>
      <c r="D71" s="20" t="s">
        <v>24</v>
      </c>
      <c r="E71" s="35">
        <v>0.6194</v>
      </c>
      <c r="F71" s="20">
        <v>10</v>
      </c>
      <c r="G71" s="20">
        <v>500</v>
      </c>
      <c r="H71" s="20">
        <v>5</v>
      </c>
      <c r="I71" s="15">
        <v>60</v>
      </c>
      <c r="J71" s="30">
        <v>74.328</v>
      </c>
      <c r="K71" s="25">
        <v>11.1492</v>
      </c>
    </row>
    <row r="72" spans="1:11" ht="24.75" customHeight="1">
      <c r="A72" s="29">
        <v>66</v>
      </c>
      <c r="B72" s="29" t="s">
        <v>15</v>
      </c>
      <c r="C72" s="15" t="s">
        <v>25</v>
      </c>
      <c r="D72" s="20" t="s">
        <v>26</v>
      </c>
      <c r="E72" s="35">
        <v>0.5699</v>
      </c>
      <c r="F72" s="20">
        <v>10</v>
      </c>
      <c r="G72" s="20">
        <v>1500</v>
      </c>
      <c r="H72" s="20">
        <v>24</v>
      </c>
      <c r="I72" s="15">
        <v>60</v>
      </c>
      <c r="J72" s="30">
        <v>68.388</v>
      </c>
      <c r="K72" s="25">
        <v>10.2582</v>
      </c>
    </row>
    <row r="73" spans="1:11" ht="24.75" customHeight="1">
      <c r="A73" s="29">
        <v>67</v>
      </c>
      <c r="B73" s="29" t="s">
        <v>15</v>
      </c>
      <c r="C73" s="15" t="s">
        <v>27</v>
      </c>
      <c r="D73" s="36" t="s">
        <v>28</v>
      </c>
      <c r="E73" s="37">
        <v>1.2036</v>
      </c>
      <c r="F73" s="20">
        <v>10</v>
      </c>
      <c r="G73" s="38">
        <v>1000</v>
      </c>
      <c r="H73" s="38">
        <v>8</v>
      </c>
      <c r="I73" s="15">
        <v>120</v>
      </c>
      <c r="J73" s="30">
        <v>144.432</v>
      </c>
      <c r="K73" s="25">
        <v>21.6648</v>
      </c>
    </row>
    <row r="74" spans="1:11" ht="24.75" customHeight="1">
      <c r="A74" s="29">
        <v>68</v>
      </c>
      <c r="B74" s="29" t="s">
        <v>15</v>
      </c>
      <c r="C74" s="15" t="s">
        <v>29</v>
      </c>
      <c r="D74" s="20" t="s">
        <v>30</v>
      </c>
      <c r="E74" s="35">
        <v>0.9289</v>
      </c>
      <c r="F74" s="20">
        <v>10</v>
      </c>
      <c r="G74" s="20">
        <v>7000</v>
      </c>
      <c r="H74" s="20">
        <v>50</v>
      </c>
      <c r="I74" s="15">
        <v>120</v>
      </c>
      <c r="J74" s="30">
        <v>111.468</v>
      </c>
      <c r="K74" s="25">
        <v>16.7202</v>
      </c>
    </row>
    <row r="75" spans="1:11" ht="24.75" customHeight="1">
      <c r="A75" s="29">
        <v>69</v>
      </c>
      <c r="B75" s="29" t="s">
        <v>15</v>
      </c>
      <c r="C75" s="15" t="s">
        <v>31</v>
      </c>
      <c r="D75" s="20" t="s">
        <v>32</v>
      </c>
      <c r="E75" s="35">
        <v>0.9123</v>
      </c>
      <c r="F75" s="20">
        <v>10</v>
      </c>
      <c r="G75" s="20">
        <v>6000</v>
      </c>
      <c r="H75" s="20">
        <v>10</v>
      </c>
      <c r="I75" s="15">
        <v>80</v>
      </c>
      <c r="J75" s="30">
        <v>109.476</v>
      </c>
      <c r="K75" s="25">
        <v>16.4214</v>
      </c>
    </row>
    <row r="76" spans="1:11" ht="24.75" customHeight="1">
      <c r="A76" s="29">
        <v>70</v>
      </c>
      <c r="B76" s="29" t="s">
        <v>15</v>
      </c>
      <c r="C76" s="15" t="s">
        <v>33</v>
      </c>
      <c r="D76" s="20" t="s">
        <v>17</v>
      </c>
      <c r="E76" s="35">
        <v>0.4192</v>
      </c>
      <c r="F76" s="20">
        <v>10</v>
      </c>
      <c r="G76" s="20">
        <v>1000</v>
      </c>
      <c r="H76" s="20">
        <v>5</v>
      </c>
      <c r="I76" s="15">
        <v>80</v>
      </c>
      <c r="J76" s="30">
        <v>50.304</v>
      </c>
      <c r="K76" s="25">
        <v>7.5456</v>
      </c>
    </row>
    <row r="77" spans="1:11" ht="24.75" customHeight="1">
      <c r="A77" s="29">
        <v>71</v>
      </c>
      <c r="B77" s="29" t="s">
        <v>15</v>
      </c>
      <c r="C77" s="15" t="s">
        <v>34</v>
      </c>
      <c r="D77" s="20" t="s">
        <v>35</v>
      </c>
      <c r="E77" s="35">
        <v>0.7256</v>
      </c>
      <c r="F77" s="20">
        <v>10</v>
      </c>
      <c r="G77" s="20">
        <v>2500</v>
      </c>
      <c r="H77" s="20">
        <v>1</v>
      </c>
      <c r="I77" s="15">
        <v>50</v>
      </c>
      <c r="J77" s="30">
        <v>87.072</v>
      </c>
      <c r="K77" s="25">
        <v>13.0608</v>
      </c>
    </row>
    <row r="78" spans="1:11" ht="24.75" customHeight="1">
      <c r="A78" s="29">
        <v>72</v>
      </c>
      <c r="B78" s="29" t="s">
        <v>15</v>
      </c>
      <c r="C78" s="15" t="s">
        <v>36</v>
      </c>
      <c r="D78" s="20" t="s">
        <v>17</v>
      </c>
      <c r="E78" s="35">
        <v>0.15275</v>
      </c>
      <c r="F78" s="20">
        <v>10</v>
      </c>
      <c r="G78" s="20">
        <v>600</v>
      </c>
      <c r="H78" s="20">
        <v>2</v>
      </c>
      <c r="I78" s="15">
        <v>50</v>
      </c>
      <c r="J78" s="30">
        <v>18.33</v>
      </c>
      <c r="K78" s="25">
        <v>2.7495</v>
      </c>
    </row>
    <row r="79" spans="1:11" ht="24.75" customHeight="1">
      <c r="A79" s="29">
        <v>73</v>
      </c>
      <c r="B79" s="29" t="s">
        <v>15</v>
      </c>
      <c r="C79" s="15" t="s">
        <v>37</v>
      </c>
      <c r="D79" s="20" t="s">
        <v>38</v>
      </c>
      <c r="E79" s="35">
        <v>1.021</v>
      </c>
      <c r="F79" s="20">
        <v>10</v>
      </c>
      <c r="G79" s="20">
        <v>800</v>
      </c>
      <c r="H79" s="20">
        <v>6</v>
      </c>
      <c r="I79" s="15">
        <v>80</v>
      </c>
      <c r="J79" s="30">
        <v>122.52</v>
      </c>
      <c r="K79" s="25">
        <v>18.378</v>
      </c>
    </row>
    <row r="80" spans="1:11" ht="24.75" customHeight="1">
      <c r="A80" s="29">
        <v>74</v>
      </c>
      <c r="B80" s="29" t="s">
        <v>15</v>
      </c>
      <c r="C80" s="15" t="s">
        <v>39</v>
      </c>
      <c r="D80" s="20" t="s">
        <v>38</v>
      </c>
      <c r="E80" s="35">
        <v>2.5845</v>
      </c>
      <c r="F80" s="20">
        <v>10</v>
      </c>
      <c r="G80" s="20">
        <v>1000</v>
      </c>
      <c r="H80" s="20">
        <v>8</v>
      </c>
      <c r="I80" s="15">
        <v>8</v>
      </c>
      <c r="J80" s="30">
        <v>310.14</v>
      </c>
      <c r="K80" s="25">
        <v>46.521</v>
      </c>
    </row>
    <row r="81" spans="1:11" ht="24.75" customHeight="1">
      <c r="A81" s="29">
        <v>75</v>
      </c>
      <c r="B81" s="29" t="s">
        <v>15</v>
      </c>
      <c r="C81" s="15" t="s">
        <v>40</v>
      </c>
      <c r="D81" s="20" t="s">
        <v>28</v>
      </c>
      <c r="E81" s="35">
        <v>2.333</v>
      </c>
      <c r="F81" s="20">
        <v>10</v>
      </c>
      <c r="G81" s="20">
        <v>9000</v>
      </c>
      <c r="H81" s="20">
        <v>200</v>
      </c>
      <c r="I81" s="15">
        <v>210</v>
      </c>
      <c r="J81" s="30">
        <v>279.96</v>
      </c>
      <c r="K81" s="25">
        <v>41.994</v>
      </c>
    </row>
    <row r="82" spans="1:11" ht="24.75" customHeight="1">
      <c r="A82" s="29">
        <v>76</v>
      </c>
      <c r="B82" s="29" t="s">
        <v>15</v>
      </c>
      <c r="C82" s="15" t="s">
        <v>41</v>
      </c>
      <c r="D82" s="20" t="s">
        <v>42</v>
      </c>
      <c r="E82" s="35">
        <v>0.7982</v>
      </c>
      <c r="F82" s="20">
        <v>10</v>
      </c>
      <c r="G82" s="20">
        <v>4000</v>
      </c>
      <c r="H82" s="20">
        <v>50</v>
      </c>
      <c r="I82" s="15">
        <v>80</v>
      </c>
      <c r="J82" s="30">
        <v>95.784</v>
      </c>
      <c r="K82" s="25">
        <v>14.3676</v>
      </c>
    </row>
    <row r="83" spans="1:11" ht="24.75" customHeight="1">
      <c r="A83" s="29">
        <v>77</v>
      </c>
      <c r="B83" s="29" t="s">
        <v>15</v>
      </c>
      <c r="C83" s="15" t="s">
        <v>43</v>
      </c>
      <c r="D83" s="20" t="s">
        <v>17</v>
      </c>
      <c r="E83" s="35">
        <v>0.3019</v>
      </c>
      <c r="F83" s="20">
        <v>10</v>
      </c>
      <c r="G83" s="20">
        <v>2000</v>
      </c>
      <c r="H83" s="20">
        <v>5</v>
      </c>
      <c r="I83" s="15">
        <v>130</v>
      </c>
      <c r="J83" s="30">
        <v>36.228</v>
      </c>
      <c r="K83" s="25">
        <v>5.4342</v>
      </c>
    </row>
    <row r="84" spans="1:12" ht="24.75" customHeight="1">
      <c r="A84" s="29">
        <v>78</v>
      </c>
      <c r="B84" s="29" t="s">
        <v>15</v>
      </c>
      <c r="C84" s="15" t="s">
        <v>44</v>
      </c>
      <c r="D84" s="20" t="s">
        <v>38</v>
      </c>
      <c r="E84" s="35">
        <v>0.542</v>
      </c>
      <c r="F84" s="20">
        <v>10</v>
      </c>
      <c r="G84" s="20">
        <v>3000</v>
      </c>
      <c r="H84" s="20">
        <v>6</v>
      </c>
      <c r="I84" s="15">
        <v>40</v>
      </c>
      <c r="J84" s="30">
        <v>65.04</v>
      </c>
      <c r="K84" s="25">
        <v>9.756</v>
      </c>
      <c r="L84" s="44"/>
    </row>
    <row r="85" spans="1:11" ht="30" customHeight="1">
      <c r="A85" s="21" t="s">
        <v>45</v>
      </c>
      <c r="B85" s="22"/>
      <c r="C85" s="23"/>
      <c r="D85" s="23"/>
      <c r="E85" s="24">
        <f>SUM(E67:E84)</f>
        <v>15.72635</v>
      </c>
      <c r="F85" s="23"/>
      <c r="G85" s="23"/>
      <c r="H85" s="23"/>
      <c r="I85" s="23"/>
      <c r="J85" s="24">
        <f>SUM(J67:J84)</f>
        <v>1887.1620000000003</v>
      </c>
      <c r="K85" s="24">
        <f>SUM(K67:K84)</f>
        <v>283.0743</v>
      </c>
    </row>
    <row r="86" spans="1:11" ht="24.75" customHeight="1">
      <c r="A86" s="29">
        <v>79</v>
      </c>
      <c r="B86" s="38" t="s">
        <v>153</v>
      </c>
      <c r="C86" s="36" t="s">
        <v>154</v>
      </c>
      <c r="D86" s="36" t="s">
        <v>32</v>
      </c>
      <c r="E86" s="39">
        <v>1.6</v>
      </c>
      <c r="F86" s="16">
        <v>12</v>
      </c>
      <c r="G86" s="16">
        <v>20000</v>
      </c>
      <c r="H86" s="16">
        <v>3000</v>
      </c>
      <c r="I86" s="29">
        <v>320</v>
      </c>
      <c r="J86" s="29">
        <v>230.4</v>
      </c>
      <c r="K86" s="29">
        <v>34.56</v>
      </c>
    </row>
    <row r="87" spans="1:11" ht="24.75" customHeight="1">
      <c r="A87" s="29">
        <v>80</v>
      </c>
      <c r="B87" s="38" t="s">
        <v>153</v>
      </c>
      <c r="C87" s="20" t="s">
        <v>155</v>
      </c>
      <c r="D87" s="20" t="s">
        <v>156</v>
      </c>
      <c r="E87" s="19">
        <v>2.5</v>
      </c>
      <c r="F87" s="16">
        <v>12</v>
      </c>
      <c r="G87" s="19">
        <v>11800</v>
      </c>
      <c r="H87" s="19">
        <v>2132</v>
      </c>
      <c r="I87" s="29">
        <v>1169</v>
      </c>
      <c r="J87" s="29">
        <v>360</v>
      </c>
      <c r="K87" s="29">
        <v>54</v>
      </c>
    </row>
    <row r="88" spans="1:11" ht="24.75" customHeight="1">
      <c r="A88" s="29">
        <v>81</v>
      </c>
      <c r="B88" s="38" t="s">
        <v>153</v>
      </c>
      <c r="C88" s="20" t="s">
        <v>157</v>
      </c>
      <c r="D88" s="20" t="s">
        <v>158</v>
      </c>
      <c r="E88" s="19">
        <v>0.6</v>
      </c>
      <c r="F88" s="16">
        <v>12</v>
      </c>
      <c r="G88" s="19">
        <v>30000</v>
      </c>
      <c r="H88" s="19">
        <v>1000</v>
      </c>
      <c r="I88" s="29">
        <v>200</v>
      </c>
      <c r="J88" s="29">
        <v>86.4</v>
      </c>
      <c r="K88" s="29">
        <v>12.96</v>
      </c>
    </row>
    <row r="89" spans="1:11" ht="24.75" customHeight="1">
      <c r="A89" s="29">
        <v>82</v>
      </c>
      <c r="B89" s="38" t="s">
        <v>153</v>
      </c>
      <c r="C89" s="20" t="s">
        <v>159</v>
      </c>
      <c r="D89" s="20" t="s">
        <v>160</v>
      </c>
      <c r="E89" s="19">
        <v>0.3</v>
      </c>
      <c r="F89" s="16">
        <v>12</v>
      </c>
      <c r="G89" s="19">
        <v>8000</v>
      </c>
      <c r="H89" s="19"/>
      <c r="I89" s="29">
        <v>260</v>
      </c>
      <c r="J89" s="29">
        <v>43.2</v>
      </c>
      <c r="K89" s="29">
        <v>6.48</v>
      </c>
    </row>
    <row r="90" spans="1:11" ht="24.75" customHeight="1">
      <c r="A90" s="29">
        <v>83</v>
      </c>
      <c r="B90" s="38" t="s">
        <v>153</v>
      </c>
      <c r="C90" s="20" t="s">
        <v>161</v>
      </c>
      <c r="D90" s="20" t="s">
        <v>162</v>
      </c>
      <c r="E90" s="19">
        <v>2</v>
      </c>
      <c r="F90" s="16">
        <v>12</v>
      </c>
      <c r="G90" s="19">
        <v>26000</v>
      </c>
      <c r="H90" s="19">
        <v>420</v>
      </c>
      <c r="I90" s="29">
        <v>150</v>
      </c>
      <c r="J90" s="29">
        <v>288</v>
      </c>
      <c r="K90" s="29">
        <v>43.2</v>
      </c>
    </row>
    <row r="91" spans="1:11" ht="24.75" customHeight="1">
      <c r="A91" s="29">
        <v>84</v>
      </c>
      <c r="B91" s="38" t="s">
        <v>153</v>
      </c>
      <c r="C91" s="20" t="s">
        <v>163</v>
      </c>
      <c r="D91" s="20" t="s">
        <v>164</v>
      </c>
      <c r="E91" s="19">
        <v>1</v>
      </c>
      <c r="F91" s="16">
        <v>12</v>
      </c>
      <c r="G91" s="19">
        <v>13000</v>
      </c>
      <c r="H91" s="19">
        <v>1000</v>
      </c>
      <c r="I91" s="29">
        <v>260</v>
      </c>
      <c r="J91" s="29">
        <v>144</v>
      </c>
      <c r="K91" s="29">
        <v>21.6</v>
      </c>
    </row>
    <row r="92" spans="1:11" ht="30" customHeight="1">
      <c r="A92" s="21" t="s">
        <v>45</v>
      </c>
      <c r="B92" s="22"/>
      <c r="C92" s="23"/>
      <c r="D92" s="23"/>
      <c r="E92" s="23">
        <v>10.3</v>
      </c>
      <c r="F92" s="23"/>
      <c r="G92" s="23"/>
      <c r="H92" s="23"/>
      <c r="I92" s="23"/>
      <c r="J92" s="23">
        <f>SUM(J86:J91)</f>
        <v>1152</v>
      </c>
      <c r="K92" s="23">
        <f>SUM(K86:K91)</f>
        <v>172.8</v>
      </c>
    </row>
    <row r="93" spans="1:11" ht="24.75" customHeight="1">
      <c r="A93" s="29">
        <v>85</v>
      </c>
      <c r="B93" s="38" t="s">
        <v>165</v>
      </c>
      <c r="C93" s="36" t="s">
        <v>166</v>
      </c>
      <c r="D93" s="36" t="s">
        <v>167</v>
      </c>
      <c r="E93" s="39">
        <v>0.4</v>
      </c>
      <c r="F93" s="16">
        <v>10</v>
      </c>
      <c r="G93" s="16">
        <v>6240</v>
      </c>
      <c r="H93" s="16">
        <v>112</v>
      </c>
      <c r="I93" s="29">
        <v>50</v>
      </c>
      <c r="J93" s="29">
        <v>48</v>
      </c>
      <c r="K93" s="29">
        <v>7.2</v>
      </c>
    </row>
    <row r="94" spans="1:11" ht="24.75" customHeight="1">
      <c r="A94" s="29">
        <v>86</v>
      </c>
      <c r="B94" s="38" t="s">
        <v>165</v>
      </c>
      <c r="C94" s="20" t="s">
        <v>168</v>
      </c>
      <c r="D94" s="20" t="s">
        <v>169</v>
      </c>
      <c r="E94" s="19">
        <v>1.5</v>
      </c>
      <c r="F94" s="16">
        <v>10</v>
      </c>
      <c r="G94" s="19">
        <v>2600</v>
      </c>
      <c r="H94" s="19">
        <v>27</v>
      </c>
      <c r="I94" s="29">
        <v>50</v>
      </c>
      <c r="J94" s="29">
        <v>180</v>
      </c>
      <c r="K94" s="29">
        <v>27</v>
      </c>
    </row>
    <row r="95" spans="1:11" ht="24.75" customHeight="1">
      <c r="A95" s="29">
        <v>87</v>
      </c>
      <c r="B95" s="38" t="s">
        <v>165</v>
      </c>
      <c r="C95" s="20" t="s">
        <v>170</v>
      </c>
      <c r="D95" s="20" t="s">
        <v>171</v>
      </c>
      <c r="E95" s="19">
        <v>2.5</v>
      </c>
      <c r="F95" s="16">
        <v>10</v>
      </c>
      <c r="G95" s="19">
        <v>14667</v>
      </c>
      <c r="H95" s="19">
        <v>248</v>
      </c>
      <c r="I95" s="29">
        <v>60</v>
      </c>
      <c r="J95" s="29">
        <v>300</v>
      </c>
      <c r="K95" s="29">
        <v>45</v>
      </c>
    </row>
    <row r="96" spans="1:11" ht="24.75" customHeight="1">
      <c r="A96" s="29">
        <v>88</v>
      </c>
      <c r="B96" s="38" t="s">
        <v>165</v>
      </c>
      <c r="C96" s="20" t="s">
        <v>172</v>
      </c>
      <c r="D96" s="20" t="s">
        <v>173</v>
      </c>
      <c r="E96" s="19">
        <v>1</v>
      </c>
      <c r="F96" s="16">
        <v>10</v>
      </c>
      <c r="G96" s="19">
        <v>8000</v>
      </c>
      <c r="H96" s="19">
        <v>244</v>
      </c>
      <c r="I96" s="29">
        <v>260</v>
      </c>
      <c r="J96" s="29">
        <v>120</v>
      </c>
      <c r="K96" s="29">
        <v>18</v>
      </c>
    </row>
    <row r="97" spans="1:11" ht="24.75" customHeight="1">
      <c r="A97" s="29">
        <v>89</v>
      </c>
      <c r="B97" s="38" t="s">
        <v>165</v>
      </c>
      <c r="C97" s="20" t="s">
        <v>174</v>
      </c>
      <c r="D97" s="20" t="s">
        <v>123</v>
      </c>
      <c r="E97" s="19">
        <v>0.9</v>
      </c>
      <c r="F97" s="16">
        <v>10</v>
      </c>
      <c r="G97" s="19">
        <v>1800</v>
      </c>
      <c r="H97" s="19">
        <v>52</v>
      </c>
      <c r="I97" s="29">
        <v>66</v>
      </c>
      <c r="J97" s="29">
        <v>108</v>
      </c>
      <c r="K97" s="29">
        <v>16.2</v>
      </c>
    </row>
    <row r="98" spans="1:11" ht="24.75" customHeight="1">
      <c r="A98" s="29">
        <v>90</v>
      </c>
      <c r="B98" s="38" t="s">
        <v>165</v>
      </c>
      <c r="C98" s="20" t="s">
        <v>175</v>
      </c>
      <c r="D98" s="20" t="s">
        <v>176</v>
      </c>
      <c r="E98" s="19">
        <v>1.28</v>
      </c>
      <c r="F98" s="16">
        <v>10</v>
      </c>
      <c r="G98" s="19">
        <v>2800</v>
      </c>
      <c r="H98" s="19">
        <v>53</v>
      </c>
      <c r="I98" s="29">
        <v>77</v>
      </c>
      <c r="J98" s="29">
        <v>153.6</v>
      </c>
      <c r="K98" s="29">
        <v>23.04</v>
      </c>
    </row>
    <row r="99" spans="1:11" ht="24.75" customHeight="1">
      <c r="A99" s="29">
        <v>91</v>
      </c>
      <c r="B99" s="38" t="s">
        <v>165</v>
      </c>
      <c r="C99" s="20" t="s">
        <v>177</v>
      </c>
      <c r="D99" s="20" t="s">
        <v>178</v>
      </c>
      <c r="E99" s="19">
        <v>0.3</v>
      </c>
      <c r="F99" s="16">
        <v>10</v>
      </c>
      <c r="G99" s="19">
        <v>12000</v>
      </c>
      <c r="H99" s="19">
        <v>205</v>
      </c>
      <c r="I99" s="29">
        <v>130</v>
      </c>
      <c r="J99" s="29">
        <v>36</v>
      </c>
      <c r="K99" s="29">
        <v>5.4</v>
      </c>
    </row>
    <row r="100" spans="1:11" ht="24.75" customHeight="1">
      <c r="A100" s="29">
        <v>92</v>
      </c>
      <c r="B100" s="38" t="s">
        <v>165</v>
      </c>
      <c r="C100" s="20" t="s">
        <v>179</v>
      </c>
      <c r="D100" s="20" t="s">
        <v>180</v>
      </c>
      <c r="E100" s="19">
        <v>0.3</v>
      </c>
      <c r="F100" s="16">
        <v>10</v>
      </c>
      <c r="G100" s="19">
        <v>2590</v>
      </c>
      <c r="H100" s="19">
        <v>67</v>
      </c>
      <c r="I100" s="29">
        <v>90</v>
      </c>
      <c r="J100" s="29">
        <v>36</v>
      </c>
      <c r="K100" s="29">
        <v>5.4</v>
      </c>
    </row>
    <row r="101" spans="1:11" ht="24.75" customHeight="1">
      <c r="A101" s="29">
        <v>93</v>
      </c>
      <c r="B101" s="38" t="s">
        <v>165</v>
      </c>
      <c r="C101" s="20" t="s">
        <v>181</v>
      </c>
      <c r="D101" s="20" t="s">
        <v>182</v>
      </c>
      <c r="E101" s="19">
        <v>3</v>
      </c>
      <c r="F101" s="16">
        <v>10</v>
      </c>
      <c r="G101" s="19">
        <v>3650</v>
      </c>
      <c r="H101" s="19">
        <v>56</v>
      </c>
      <c r="I101" s="29">
        <v>126</v>
      </c>
      <c r="J101" s="29">
        <v>360</v>
      </c>
      <c r="K101" s="29">
        <v>54</v>
      </c>
    </row>
    <row r="102" spans="1:11" ht="24.75" customHeight="1">
      <c r="A102" s="29">
        <v>94</v>
      </c>
      <c r="B102" s="38" t="s">
        <v>165</v>
      </c>
      <c r="C102" s="20" t="s">
        <v>183</v>
      </c>
      <c r="D102" s="20" t="s">
        <v>184</v>
      </c>
      <c r="E102" s="19">
        <v>2</v>
      </c>
      <c r="F102" s="16">
        <v>10</v>
      </c>
      <c r="G102" s="19">
        <v>3600</v>
      </c>
      <c r="H102" s="19">
        <v>62</v>
      </c>
      <c r="I102" s="29">
        <v>86</v>
      </c>
      <c r="J102" s="29">
        <v>240</v>
      </c>
      <c r="K102" s="29">
        <v>36</v>
      </c>
    </row>
    <row r="103" spans="1:11" ht="30" customHeight="1">
      <c r="A103" s="21" t="s">
        <v>45</v>
      </c>
      <c r="B103" s="22"/>
      <c r="C103" s="8"/>
      <c r="D103" s="8"/>
      <c r="E103" s="40">
        <v>13.18</v>
      </c>
      <c r="F103" s="41"/>
      <c r="G103" s="40"/>
      <c r="H103" s="40"/>
      <c r="I103" s="23"/>
      <c r="J103" s="23">
        <v>1581.6</v>
      </c>
      <c r="K103" s="23">
        <v>237.24</v>
      </c>
    </row>
    <row r="104" spans="1:11" ht="24.75" customHeight="1">
      <c r="A104" s="29">
        <v>95</v>
      </c>
      <c r="B104" s="15" t="s">
        <v>185</v>
      </c>
      <c r="C104" s="15" t="s">
        <v>186</v>
      </c>
      <c r="D104" s="15" t="s">
        <v>187</v>
      </c>
      <c r="E104" s="25">
        <v>4.7</v>
      </c>
      <c r="F104" s="15">
        <v>10</v>
      </c>
      <c r="G104" s="15">
        <v>18000</v>
      </c>
      <c r="H104" s="15">
        <v>820</v>
      </c>
      <c r="I104" s="15">
        <v>2602</v>
      </c>
      <c r="J104" s="30">
        <v>564</v>
      </c>
      <c r="K104" s="30">
        <v>84.6</v>
      </c>
    </row>
    <row r="105" spans="1:11" ht="24.75" customHeight="1">
      <c r="A105" s="29">
        <v>96</v>
      </c>
      <c r="B105" s="15" t="s">
        <v>185</v>
      </c>
      <c r="C105" s="15" t="s">
        <v>188</v>
      </c>
      <c r="D105" s="15" t="s">
        <v>189</v>
      </c>
      <c r="E105" s="25">
        <v>1.5</v>
      </c>
      <c r="F105" s="15">
        <v>10</v>
      </c>
      <c r="G105" s="15">
        <v>5000</v>
      </c>
      <c r="H105" s="15">
        <v>1000</v>
      </c>
      <c r="I105" s="15">
        <v>155</v>
      </c>
      <c r="J105" s="30">
        <v>180</v>
      </c>
      <c r="K105" s="30">
        <v>27</v>
      </c>
    </row>
    <row r="106" spans="1:11" ht="24.75" customHeight="1">
      <c r="A106" s="29">
        <v>97</v>
      </c>
      <c r="B106" s="15" t="s">
        <v>185</v>
      </c>
      <c r="C106" s="15" t="s">
        <v>190</v>
      </c>
      <c r="D106" s="15" t="s">
        <v>191</v>
      </c>
      <c r="E106" s="25">
        <v>1.55</v>
      </c>
      <c r="F106" s="15">
        <v>10</v>
      </c>
      <c r="G106" s="15">
        <v>250</v>
      </c>
      <c r="H106" s="15">
        <v>7</v>
      </c>
      <c r="I106" s="15">
        <v>27</v>
      </c>
      <c r="J106" s="30">
        <v>186</v>
      </c>
      <c r="K106" s="30">
        <v>27.9</v>
      </c>
    </row>
    <row r="107" spans="1:11" ht="24.75" customHeight="1">
      <c r="A107" s="29">
        <v>98</v>
      </c>
      <c r="B107" s="15" t="s">
        <v>185</v>
      </c>
      <c r="C107" s="15" t="s">
        <v>192</v>
      </c>
      <c r="D107" s="15" t="s">
        <v>193</v>
      </c>
      <c r="E107" s="25">
        <v>4.146</v>
      </c>
      <c r="F107" s="15">
        <v>10</v>
      </c>
      <c r="G107" s="15"/>
      <c r="H107" s="15"/>
      <c r="I107" s="15"/>
      <c r="J107" s="30">
        <v>497.52</v>
      </c>
      <c r="K107" s="30">
        <v>74.628</v>
      </c>
    </row>
    <row r="108" spans="1:11" ht="24.75" customHeight="1">
      <c r="A108" s="29">
        <v>99</v>
      </c>
      <c r="B108" s="15" t="s">
        <v>185</v>
      </c>
      <c r="C108" s="15" t="s">
        <v>194</v>
      </c>
      <c r="D108" s="15" t="s">
        <v>195</v>
      </c>
      <c r="E108" s="25">
        <v>13.6</v>
      </c>
      <c r="F108" s="15">
        <v>10</v>
      </c>
      <c r="G108" s="15"/>
      <c r="H108" s="15"/>
      <c r="I108" s="15"/>
      <c r="J108" s="30">
        <v>1632</v>
      </c>
      <c r="K108" s="30">
        <v>244.8</v>
      </c>
    </row>
    <row r="109" spans="1:11" ht="24.75" customHeight="1">
      <c r="A109" s="29">
        <v>100</v>
      </c>
      <c r="B109" s="15" t="s">
        <v>185</v>
      </c>
      <c r="C109" s="15" t="s">
        <v>196</v>
      </c>
      <c r="D109" s="15" t="s">
        <v>197</v>
      </c>
      <c r="E109" s="25">
        <v>1.6</v>
      </c>
      <c r="F109" s="15">
        <v>10</v>
      </c>
      <c r="G109" s="15">
        <v>7000</v>
      </c>
      <c r="H109" s="15">
        <v>98</v>
      </c>
      <c r="I109" s="15">
        <v>152</v>
      </c>
      <c r="J109" s="30">
        <v>192</v>
      </c>
      <c r="K109" s="30">
        <v>28.8</v>
      </c>
    </row>
    <row r="110" spans="1:11" ht="24.75" customHeight="1">
      <c r="A110" s="29">
        <v>101</v>
      </c>
      <c r="B110" s="15" t="s">
        <v>185</v>
      </c>
      <c r="C110" s="15" t="s">
        <v>198</v>
      </c>
      <c r="D110" s="15" t="s">
        <v>199</v>
      </c>
      <c r="E110" s="25">
        <v>0.8</v>
      </c>
      <c r="F110" s="15">
        <v>7</v>
      </c>
      <c r="G110" s="15"/>
      <c r="H110" s="15"/>
      <c r="I110" s="15"/>
      <c r="J110" s="30">
        <v>96</v>
      </c>
      <c r="K110" s="30">
        <v>14.4</v>
      </c>
    </row>
    <row r="111" spans="1:11" ht="24.75" customHeight="1">
      <c r="A111" s="29">
        <v>102</v>
      </c>
      <c r="B111" s="15" t="s">
        <v>185</v>
      </c>
      <c r="C111" s="15" t="s">
        <v>200</v>
      </c>
      <c r="D111" s="15" t="s">
        <v>201</v>
      </c>
      <c r="E111" s="25">
        <v>0.29</v>
      </c>
      <c r="F111" s="15">
        <v>10</v>
      </c>
      <c r="G111" s="15">
        <v>3000</v>
      </c>
      <c r="H111" s="15">
        <v>20</v>
      </c>
      <c r="I111" s="15">
        <v>16</v>
      </c>
      <c r="J111" s="30">
        <v>34.8</v>
      </c>
      <c r="K111" s="30">
        <v>5.22</v>
      </c>
    </row>
    <row r="112" spans="1:11" ht="24.75" customHeight="1">
      <c r="A112" s="29">
        <v>103</v>
      </c>
      <c r="B112" s="15" t="s">
        <v>185</v>
      </c>
      <c r="C112" s="15" t="s">
        <v>202</v>
      </c>
      <c r="D112" s="15" t="s">
        <v>203</v>
      </c>
      <c r="E112" s="25">
        <v>0.5</v>
      </c>
      <c r="F112" s="15">
        <v>10</v>
      </c>
      <c r="G112" s="15">
        <v>3600</v>
      </c>
      <c r="H112" s="15">
        <v>10.6</v>
      </c>
      <c r="I112" s="15">
        <v>27</v>
      </c>
      <c r="J112" s="30">
        <v>60</v>
      </c>
      <c r="K112" s="30">
        <v>9</v>
      </c>
    </row>
    <row r="113" spans="1:11" ht="24.75" customHeight="1">
      <c r="A113" s="29">
        <v>104</v>
      </c>
      <c r="B113" s="15" t="s">
        <v>185</v>
      </c>
      <c r="C113" s="15" t="s">
        <v>204</v>
      </c>
      <c r="D113" s="15" t="s">
        <v>205</v>
      </c>
      <c r="E113" s="25">
        <v>0.52</v>
      </c>
      <c r="F113" s="15">
        <v>10</v>
      </c>
      <c r="G113" s="15">
        <v>6000</v>
      </c>
      <c r="H113" s="15">
        <v>180</v>
      </c>
      <c r="I113" s="15">
        <v>46</v>
      </c>
      <c r="J113" s="30">
        <v>62.4</v>
      </c>
      <c r="K113" s="30">
        <v>9.36</v>
      </c>
    </row>
    <row r="114" spans="1:11" ht="30" customHeight="1">
      <c r="A114" s="21" t="s">
        <v>45</v>
      </c>
      <c r="B114" s="22"/>
      <c r="C114" s="42"/>
      <c r="D114" s="42"/>
      <c r="E114" s="24">
        <f>SUM(E104:E113)</f>
        <v>29.206000000000003</v>
      </c>
      <c r="F114" s="15"/>
      <c r="G114" s="15"/>
      <c r="H114" s="15"/>
      <c r="I114" s="15"/>
      <c r="J114" s="24">
        <f>SUM(J104:J113)</f>
        <v>3504.7200000000003</v>
      </c>
      <c r="K114" s="24">
        <f>SUM(K104:K113)</f>
        <v>525.708</v>
      </c>
    </row>
    <row r="115" spans="1:11" ht="24.75" customHeight="1">
      <c r="A115" s="29">
        <v>105</v>
      </c>
      <c r="B115" s="15" t="s">
        <v>206</v>
      </c>
      <c r="C115" s="15" t="s">
        <v>207</v>
      </c>
      <c r="D115" s="15" t="s">
        <v>208</v>
      </c>
      <c r="E115" s="25">
        <v>0.6</v>
      </c>
      <c r="F115" s="15">
        <v>10</v>
      </c>
      <c r="G115" s="15">
        <v>3500</v>
      </c>
      <c r="H115" s="15">
        <v>210</v>
      </c>
      <c r="I115" s="15">
        <v>220</v>
      </c>
      <c r="J115" s="29">
        <f aca="true" t="shared" si="4" ref="J115:J121">+E115*F115*12</f>
        <v>72</v>
      </c>
      <c r="K115" s="29">
        <f>+J115*0.15</f>
        <v>10.799999999999999</v>
      </c>
    </row>
    <row r="116" spans="1:11" ht="24.75" customHeight="1">
      <c r="A116" s="29">
        <v>106</v>
      </c>
      <c r="B116" s="15" t="s">
        <v>206</v>
      </c>
      <c r="C116" s="15" t="s">
        <v>209</v>
      </c>
      <c r="D116" s="15" t="s">
        <v>210</v>
      </c>
      <c r="E116" s="25">
        <v>4.5</v>
      </c>
      <c r="F116" s="15">
        <v>10</v>
      </c>
      <c r="G116" s="15">
        <v>3650</v>
      </c>
      <c r="H116" s="15">
        <v>125</v>
      </c>
      <c r="I116" s="15">
        <v>210</v>
      </c>
      <c r="J116" s="29">
        <f t="shared" si="4"/>
        <v>540</v>
      </c>
      <c r="K116" s="29">
        <f aca="true" t="shared" si="5" ref="K116:K121">+J116*0.15</f>
        <v>81</v>
      </c>
    </row>
    <row r="117" spans="1:11" ht="24.75" customHeight="1">
      <c r="A117" s="29">
        <v>107</v>
      </c>
      <c r="B117" s="15" t="s">
        <v>206</v>
      </c>
      <c r="C117" s="15" t="s">
        <v>211</v>
      </c>
      <c r="D117" s="15" t="s">
        <v>212</v>
      </c>
      <c r="E117" s="25">
        <v>1.4</v>
      </c>
      <c r="F117" s="15">
        <v>10</v>
      </c>
      <c r="G117" s="15">
        <v>540</v>
      </c>
      <c r="H117" s="15">
        <v>11</v>
      </c>
      <c r="I117" s="15">
        <v>39</v>
      </c>
      <c r="J117" s="29">
        <f t="shared" si="4"/>
        <v>168</v>
      </c>
      <c r="K117" s="29">
        <f t="shared" si="5"/>
        <v>25.2</v>
      </c>
    </row>
    <row r="118" spans="1:11" ht="24.75" customHeight="1">
      <c r="A118" s="29">
        <v>108</v>
      </c>
      <c r="B118" s="15" t="s">
        <v>206</v>
      </c>
      <c r="C118" s="15" t="s">
        <v>213</v>
      </c>
      <c r="D118" s="15" t="s">
        <v>214</v>
      </c>
      <c r="E118" s="25">
        <v>0.9</v>
      </c>
      <c r="F118" s="15">
        <v>10</v>
      </c>
      <c r="G118" s="15">
        <v>2143</v>
      </c>
      <c r="H118" s="15">
        <v>64</v>
      </c>
      <c r="I118" s="15">
        <v>49</v>
      </c>
      <c r="J118" s="29">
        <f t="shared" si="4"/>
        <v>108</v>
      </c>
      <c r="K118" s="29">
        <f t="shared" si="5"/>
        <v>16.2</v>
      </c>
    </row>
    <row r="119" spans="1:11" ht="24.75" customHeight="1">
      <c r="A119" s="29">
        <v>109</v>
      </c>
      <c r="B119" s="15" t="s">
        <v>206</v>
      </c>
      <c r="C119" s="15" t="s">
        <v>215</v>
      </c>
      <c r="D119" s="15" t="s">
        <v>216</v>
      </c>
      <c r="E119" s="25">
        <v>0.3012</v>
      </c>
      <c r="F119" s="15">
        <v>6</v>
      </c>
      <c r="G119" s="15">
        <v>685</v>
      </c>
      <c r="H119" s="15">
        <v>21</v>
      </c>
      <c r="I119" s="15">
        <v>32</v>
      </c>
      <c r="J119" s="30">
        <f t="shared" si="4"/>
        <v>21.686400000000003</v>
      </c>
      <c r="K119" s="30">
        <f t="shared" si="5"/>
        <v>3.2529600000000003</v>
      </c>
    </row>
    <row r="120" spans="1:11" ht="24.75" customHeight="1">
      <c r="A120" s="29">
        <v>110</v>
      </c>
      <c r="B120" s="15" t="s">
        <v>206</v>
      </c>
      <c r="C120" s="15" t="s">
        <v>217</v>
      </c>
      <c r="D120" s="15" t="s">
        <v>218</v>
      </c>
      <c r="E120" s="25">
        <v>0.3979</v>
      </c>
      <c r="F120" s="15">
        <v>6</v>
      </c>
      <c r="G120" s="15">
        <v>1789</v>
      </c>
      <c r="H120" s="15">
        <v>52</v>
      </c>
      <c r="I120" s="15">
        <v>165</v>
      </c>
      <c r="J120" s="30">
        <f t="shared" si="4"/>
        <v>28.6488</v>
      </c>
      <c r="K120" s="30">
        <f t="shared" si="5"/>
        <v>4.29732</v>
      </c>
    </row>
    <row r="121" spans="1:11" ht="24.75" customHeight="1">
      <c r="A121" s="29">
        <v>111</v>
      </c>
      <c r="B121" s="15" t="s">
        <v>206</v>
      </c>
      <c r="C121" s="15" t="s">
        <v>219</v>
      </c>
      <c r="D121" s="15" t="s">
        <v>220</v>
      </c>
      <c r="E121" s="25">
        <v>0.3626</v>
      </c>
      <c r="F121" s="15">
        <v>6</v>
      </c>
      <c r="G121" s="15">
        <v>496</v>
      </c>
      <c r="H121" s="15">
        <v>15</v>
      </c>
      <c r="I121" s="15">
        <v>41</v>
      </c>
      <c r="J121" s="30">
        <f t="shared" si="4"/>
        <v>26.1072</v>
      </c>
      <c r="K121" s="30">
        <f t="shared" si="5"/>
        <v>3.9160799999999996</v>
      </c>
    </row>
    <row r="122" spans="1:11" ht="30" customHeight="1">
      <c r="A122" s="21" t="s">
        <v>45</v>
      </c>
      <c r="B122" s="22"/>
      <c r="C122" s="29"/>
      <c r="D122" s="29"/>
      <c r="E122" s="24">
        <f>SUM(E115:E121)</f>
        <v>8.4617</v>
      </c>
      <c r="F122" s="29"/>
      <c r="G122" s="29"/>
      <c r="H122" s="29"/>
      <c r="I122" s="29"/>
      <c r="J122" s="24">
        <f>SUM(J115:J121)</f>
        <v>964.4424000000001</v>
      </c>
      <c r="K122" s="24">
        <f>SUM(K115:K121)</f>
        <v>144.66636</v>
      </c>
    </row>
    <row r="123" spans="1:11" ht="24.75" customHeight="1">
      <c r="A123" s="29">
        <v>112</v>
      </c>
      <c r="B123" s="29" t="s">
        <v>221</v>
      </c>
      <c r="C123" s="36" t="s">
        <v>222</v>
      </c>
      <c r="D123" s="29" t="s">
        <v>223</v>
      </c>
      <c r="E123" s="30">
        <v>1.5</v>
      </c>
      <c r="F123" s="36">
        <v>10</v>
      </c>
      <c r="G123" s="36">
        <v>18000</v>
      </c>
      <c r="H123" s="36">
        <v>500</v>
      </c>
      <c r="I123" s="36">
        <v>300</v>
      </c>
      <c r="J123" s="30">
        <f>1800000/10000</f>
        <v>180</v>
      </c>
      <c r="K123" s="30">
        <f>270000/10000</f>
        <v>27</v>
      </c>
    </row>
    <row r="124" spans="1:11" ht="30" customHeight="1">
      <c r="A124" s="21" t="s">
        <v>45</v>
      </c>
      <c r="B124" s="22"/>
      <c r="E124" s="24">
        <f>+E123</f>
        <v>1.5</v>
      </c>
      <c r="J124" s="24">
        <f>+J123</f>
        <v>180</v>
      </c>
      <c r="K124" s="24">
        <f>+K123</f>
        <v>27</v>
      </c>
    </row>
    <row r="125" spans="1:11" ht="24.75" customHeight="1">
      <c r="A125" s="29">
        <v>113</v>
      </c>
      <c r="B125" s="15" t="s">
        <v>224</v>
      </c>
      <c r="C125" s="15" t="s">
        <v>225</v>
      </c>
      <c r="D125" s="15" t="s">
        <v>226</v>
      </c>
      <c r="E125" s="15">
        <v>1</v>
      </c>
      <c r="F125" s="15">
        <v>10.5</v>
      </c>
      <c r="G125" s="15">
        <v>3000</v>
      </c>
      <c r="H125" s="15">
        <v>150</v>
      </c>
      <c r="I125" s="36">
        <v>288</v>
      </c>
      <c r="J125" s="30">
        <v>126</v>
      </c>
      <c r="K125" s="30">
        <f>J125*0.15</f>
        <v>18.9</v>
      </c>
    </row>
    <row r="126" spans="1:11" ht="24.75" customHeight="1">
      <c r="A126" s="29">
        <v>114</v>
      </c>
      <c r="B126" s="15" t="s">
        <v>224</v>
      </c>
      <c r="C126" s="15" t="s">
        <v>227</v>
      </c>
      <c r="D126" s="15" t="s">
        <v>226</v>
      </c>
      <c r="E126" s="15">
        <v>0.6</v>
      </c>
      <c r="F126" s="15">
        <v>10.5</v>
      </c>
      <c r="G126" s="15">
        <v>7000</v>
      </c>
      <c r="H126" s="15">
        <v>350</v>
      </c>
      <c r="I126" s="36">
        <v>328</v>
      </c>
      <c r="J126" s="30">
        <v>75.6</v>
      </c>
      <c r="K126" s="30">
        <f aca="true" t="shared" si="6" ref="K126:K137">J126*0.15</f>
        <v>11.339999999999998</v>
      </c>
    </row>
    <row r="127" spans="1:11" ht="24.75" customHeight="1">
      <c r="A127" s="29">
        <v>115</v>
      </c>
      <c r="B127" s="15" t="s">
        <v>224</v>
      </c>
      <c r="C127" s="15" t="s">
        <v>228</v>
      </c>
      <c r="D127" s="43" t="s">
        <v>229</v>
      </c>
      <c r="E127" s="15">
        <v>0.1</v>
      </c>
      <c r="F127" s="15">
        <v>10.5</v>
      </c>
      <c r="G127" s="15">
        <v>6000</v>
      </c>
      <c r="H127" s="15">
        <v>300</v>
      </c>
      <c r="I127" s="36">
        <v>280</v>
      </c>
      <c r="J127" s="30">
        <v>12.6</v>
      </c>
      <c r="K127" s="30">
        <f t="shared" si="6"/>
        <v>1.89</v>
      </c>
    </row>
    <row r="128" spans="1:11" ht="24.75" customHeight="1">
      <c r="A128" s="29">
        <v>116</v>
      </c>
      <c r="B128" s="15" t="s">
        <v>224</v>
      </c>
      <c r="C128" s="15" t="s">
        <v>230</v>
      </c>
      <c r="D128" s="43" t="s">
        <v>229</v>
      </c>
      <c r="E128" s="15">
        <v>0.1</v>
      </c>
      <c r="F128" s="15">
        <v>10.5</v>
      </c>
      <c r="G128" s="15">
        <v>2000</v>
      </c>
      <c r="H128" s="15">
        <v>100</v>
      </c>
      <c r="I128" s="36">
        <v>216</v>
      </c>
      <c r="J128" s="30">
        <v>12.6</v>
      </c>
      <c r="K128" s="30">
        <f t="shared" si="6"/>
        <v>1.89</v>
      </c>
    </row>
    <row r="129" spans="1:11" ht="24.75" customHeight="1">
      <c r="A129" s="29">
        <v>117</v>
      </c>
      <c r="B129" s="15" t="s">
        <v>224</v>
      </c>
      <c r="C129" s="15" t="s">
        <v>231</v>
      </c>
      <c r="D129" s="43" t="s">
        <v>229</v>
      </c>
      <c r="E129" s="15">
        <v>0.1</v>
      </c>
      <c r="F129" s="15">
        <v>10.5</v>
      </c>
      <c r="G129" s="15">
        <v>2000</v>
      </c>
      <c r="H129" s="15">
        <v>100</v>
      </c>
      <c r="I129" s="36">
        <v>192</v>
      </c>
      <c r="J129" s="30">
        <v>12.6</v>
      </c>
      <c r="K129" s="30">
        <f t="shared" si="6"/>
        <v>1.89</v>
      </c>
    </row>
    <row r="130" spans="1:11" ht="24.75" customHeight="1">
      <c r="A130" s="29">
        <v>118</v>
      </c>
      <c r="B130" s="15" t="s">
        <v>224</v>
      </c>
      <c r="C130" s="15" t="s">
        <v>232</v>
      </c>
      <c r="D130" s="43" t="s">
        <v>229</v>
      </c>
      <c r="E130" s="15">
        <v>0.2</v>
      </c>
      <c r="F130" s="15">
        <v>10.5</v>
      </c>
      <c r="G130" s="15">
        <v>4000</v>
      </c>
      <c r="H130" s="15">
        <v>150</v>
      </c>
      <c r="I130" s="36">
        <v>186</v>
      </c>
      <c r="J130" s="30">
        <v>25.2</v>
      </c>
      <c r="K130" s="30">
        <f t="shared" si="6"/>
        <v>3.78</v>
      </c>
    </row>
    <row r="131" spans="1:11" ht="24.75" customHeight="1">
      <c r="A131" s="29">
        <v>119</v>
      </c>
      <c r="B131" s="15" t="s">
        <v>224</v>
      </c>
      <c r="C131" s="15" t="s">
        <v>233</v>
      </c>
      <c r="D131" s="43" t="s">
        <v>229</v>
      </c>
      <c r="E131" s="15">
        <v>0.1</v>
      </c>
      <c r="F131" s="15">
        <v>10.5</v>
      </c>
      <c r="G131" s="15">
        <v>2000</v>
      </c>
      <c r="H131" s="15">
        <v>100</v>
      </c>
      <c r="I131" s="36">
        <v>190</v>
      </c>
      <c r="J131" s="30">
        <v>12.6</v>
      </c>
      <c r="K131" s="30">
        <f t="shared" si="6"/>
        <v>1.89</v>
      </c>
    </row>
    <row r="132" spans="1:11" ht="24.75" customHeight="1">
      <c r="A132" s="29">
        <v>120</v>
      </c>
      <c r="B132" s="15" t="s">
        <v>224</v>
      </c>
      <c r="C132" s="15" t="s">
        <v>234</v>
      </c>
      <c r="D132" s="43" t="s">
        <v>229</v>
      </c>
      <c r="E132" s="15">
        <v>0.2</v>
      </c>
      <c r="F132" s="15">
        <v>10.5</v>
      </c>
      <c r="G132" s="15">
        <v>4000</v>
      </c>
      <c r="H132" s="15">
        <v>150</v>
      </c>
      <c r="I132" s="36">
        <v>200</v>
      </c>
      <c r="J132" s="30">
        <v>25.2</v>
      </c>
      <c r="K132" s="30">
        <f t="shared" si="6"/>
        <v>3.78</v>
      </c>
    </row>
    <row r="133" spans="1:11" ht="24.75" customHeight="1">
      <c r="A133" s="29">
        <v>121</v>
      </c>
      <c r="B133" s="15" t="s">
        <v>224</v>
      </c>
      <c r="C133" s="15" t="s">
        <v>235</v>
      </c>
      <c r="D133" s="43" t="s">
        <v>229</v>
      </c>
      <c r="E133" s="15">
        <v>0.2</v>
      </c>
      <c r="F133" s="15">
        <v>10.5</v>
      </c>
      <c r="G133" s="15">
        <v>5000</v>
      </c>
      <c r="H133" s="15">
        <v>200</v>
      </c>
      <c r="I133" s="36">
        <v>210</v>
      </c>
      <c r="J133" s="30">
        <v>25.2</v>
      </c>
      <c r="K133" s="30">
        <f t="shared" si="6"/>
        <v>3.78</v>
      </c>
    </row>
    <row r="134" spans="1:11" ht="24.75" customHeight="1">
      <c r="A134" s="29">
        <v>122</v>
      </c>
      <c r="B134" s="15" t="s">
        <v>224</v>
      </c>
      <c r="C134" s="15" t="s">
        <v>236</v>
      </c>
      <c r="D134" s="43" t="s">
        <v>229</v>
      </c>
      <c r="E134" s="15">
        <v>0.2</v>
      </c>
      <c r="F134" s="15">
        <v>10.5</v>
      </c>
      <c r="G134" s="15">
        <v>5000</v>
      </c>
      <c r="H134" s="15">
        <v>200</v>
      </c>
      <c r="I134" s="36">
        <v>208</v>
      </c>
      <c r="J134" s="30">
        <v>25.2</v>
      </c>
      <c r="K134" s="30">
        <f t="shared" si="6"/>
        <v>3.78</v>
      </c>
    </row>
    <row r="135" spans="1:11" ht="24.75" customHeight="1">
      <c r="A135" s="29">
        <v>123</v>
      </c>
      <c r="B135" s="15" t="s">
        <v>224</v>
      </c>
      <c r="C135" s="15" t="s">
        <v>237</v>
      </c>
      <c r="D135" s="43" t="s">
        <v>229</v>
      </c>
      <c r="E135" s="15">
        <v>0.1</v>
      </c>
      <c r="F135" s="15">
        <v>10.5</v>
      </c>
      <c r="G135" s="15">
        <v>2000</v>
      </c>
      <c r="H135" s="15">
        <v>100</v>
      </c>
      <c r="I135" s="36">
        <v>160</v>
      </c>
      <c r="J135" s="30">
        <v>12.6</v>
      </c>
      <c r="K135" s="30">
        <f t="shared" si="6"/>
        <v>1.89</v>
      </c>
    </row>
    <row r="136" spans="1:11" ht="24.75" customHeight="1">
      <c r="A136" s="29">
        <v>124</v>
      </c>
      <c r="B136" s="15" t="s">
        <v>224</v>
      </c>
      <c r="C136" s="15" t="s">
        <v>238</v>
      </c>
      <c r="D136" s="43" t="s">
        <v>229</v>
      </c>
      <c r="E136" s="15">
        <v>0.1</v>
      </c>
      <c r="F136" s="15">
        <v>10.5</v>
      </c>
      <c r="G136" s="15">
        <v>2000</v>
      </c>
      <c r="H136" s="15">
        <v>100</v>
      </c>
      <c r="I136" s="36">
        <v>187</v>
      </c>
      <c r="J136" s="30">
        <v>12.6</v>
      </c>
      <c r="K136" s="30">
        <f t="shared" si="6"/>
        <v>1.89</v>
      </c>
    </row>
    <row r="137" spans="1:11" ht="24.75" customHeight="1">
      <c r="A137" s="29">
        <v>125</v>
      </c>
      <c r="B137" s="15" t="s">
        <v>224</v>
      </c>
      <c r="C137" s="15" t="s">
        <v>239</v>
      </c>
      <c r="D137" s="43" t="s">
        <v>229</v>
      </c>
      <c r="E137" s="15">
        <v>0.1</v>
      </c>
      <c r="F137" s="15">
        <v>10.5</v>
      </c>
      <c r="G137" s="15">
        <v>4000</v>
      </c>
      <c r="H137" s="15">
        <v>150</v>
      </c>
      <c r="I137" s="36">
        <v>206</v>
      </c>
      <c r="J137" s="30">
        <v>12.6</v>
      </c>
      <c r="K137" s="30">
        <f t="shared" si="6"/>
        <v>1.89</v>
      </c>
    </row>
    <row r="138" spans="1:11" ht="30" customHeight="1">
      <c r="A138" s="45" t="s">
        <v>45</v>
      </c>
      <c r="B138" s="45"/>
      <c r="C138" s="46"/>
      <c r="D138" s="46"/>
      <c r="E138" s="24">
        <f>+SUM(E125:E137)</f>
        <v>3.1000000000000014</v>
      </c>
      <c r="F138" s="46"/>
      <c r="G138" s="46"/>
      <c r="H138" s="46"/>
      <c r="I138" s="46"/>
      <c r="J138" s="24">
        <f>+SUM(J125:J137)</f>
        <v>390.6</v>
      </c>
      <c r="K138" s="24">
        <f>+SUM(K125:K137)</f>
        <v>58.59</v>
      </c>
    </row>
    <row r="139" spans="1:11" ht="30" customHeight="1">
      <c r="A139" s="21" t="s">
        <v>240</v>
      </c>
      <c r="B139" s="47"/>
      <c r="C139" s="46"/>
      <c r="D139" s="46"/>
      <c r="E139" s="33">
        <f>E29+E66+E85+E92+E103+E114+E122+E124+E138</f>
        <v>122.17434899999998</v>
      </c>
      <c r="F139" s="46"/>
      <c r="G139" s="46"/>
      <c r="H139" s="46"/>
      <c r="I139" s="46"/>
      <c r="J139" s="33">
        <f>J29+J66+J85+J92+J103+J114+J122+J124+J138</f>
        <v>15327.455100000001</v>
      </c>
      <c r="K139" s="33">
        <f>K29+K66+K85+K92+K103+K114+K122+K124+K138</f>
        <v>2299.1182650000005</v>
      </c>
    </row>
    <row r="140" spans="1:11" ht="30" customHeight="1">
      <c r="A140" s="45" t="s">
        <v>241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24.75" customHeight="1">
      <c r="A141" s="15">
        <v>126</v>
      </c>
      <c r="B141" s="15" t="s">
        <v>48</v>
      </c>
      <c r="C141" s="15" t="s">
        <v>242</v>
      </c>
      <c r="D141" s="15" t="s">
        <v>243</v>
      </c>
      <c r="E141" s="25">
        <v>1</v>
      </c>
      <c r="F141" s="15">
        <v>10</v>
      </c>
      <c r="G141" s="15"/>
      <c r="H141" s="15"/>
      <c r="I141" s="15"/>
      <c r="J141" s="25">
        <f>F141*E141*12</f>
        <v>120</v>
      </c>
      <c r="K141" s="25">
        <f aca="true" t="shared" si="7" ref="K141:K159">J141*0.15</f>
        <v>18</v>
      </c>
    </row>
    <row r="142" spans="1:11" ht="24.75" customHeight="1">
      <c r="A142" s="15">
        <v>127</v>
      </c>
      <c r="B142" s="15" t="s">
        <v>48</v>
      </c>
      <c r="C142" s="15" t="s">
        <v>244</v>
      </c>
      <c r="D142" s="15" t="s">
        <v>169</v>
      </c>
      <c r="E142" s="25">
        <v>0.24</v>
      </c>
      <c r="F142" s="15">
        <v>10</v>
      </c>
      <c r="G142" s="15"/>
      <c r="H142" s="15"/>
      <c r="I142" s="15"/>
      <c r="J142" s="25">
        <f aca="true" t="shared" si="8" ref="J142:J159">F142*E142*12</f>
        <v>28.799999999999997</v>
      </c>
      <c r="K142" s="25">
        <f t="shared" si="7"/>
        <v>4.319999999999999</v>
      </c>
    </row>
    <row r="143" spans="1:11" ht="24.75" customHeight="1">
      <c r="A143" s="15">
        <v>128</v>
      </c>
      <c r="B143" s="15" t="s">
        <v>48</v>
      </c>
      <c r="C143" s="15" t="s">
        <v>245</v>
      </c>
      <c r="D143" s="15" t="s">
        <v>169</v>
      </c>
      <c r="E143" s="25">
        <v>1.2</v>
      </c>
      <c r="F143" s="15">
        <v>10</v>
      </c>
      <c r="G143" s="15"/>
      <c r="H143" s="15"/>
      <c r="I143" s="15"/>
      <c r="J143" s="25">
        <f t="shared" si="8"/>
        <v>144</v>
      </c>
      <c r="K143" s="25">
        <f t="shared" si="7"/>
        <v>21.599999999999998</v>
      </c>
    </row>
    <row r="144" spans="1:11" ht="24.75" customHeight="1">
      <c r="A144" s="15">
        <v>129</v>
      </c>
      <c r="B144" s="15" t="s">
        <v>48</v>
      </c>
      <c r="C144" s="15" t="s">
        <v>246</v>
      </c>
      <c r="D144" s="15" t="s">
        <v>247</v>
      </c>
      <c r="E144" s="25">
        <v>0.15</v>
      </c>
      <c r="F144" s="15">
        <v>10</v>
      </c>
      <c r="G144" s="15"/>
      <c r="H144" s="15"/>
      <c r="I144" s="15"/>
      <c r="J144" s="25">
        <f t="shared" si="8"/>
        <v>18</v>
      </c>
      <c r="K144" s="25">
        <f t="shared" si="7"/>
        <v>2.6999999999999997</v>
      </c>
    </row>
    <row r="145" spans="1:11" ht="24.75" customHeight="1">
      <c r="A145" s="15">
        <v>130</v>
      </c>
      <c r="B145" s="15" t="s">
        <v>48</v>
      </c>
      <c r="C145" s="15" t="s">
        <v>248</v>
      </c>
      <c r="D145" s="15" t="s">
        <v>249</v>
      </c>
      <c r="E145" s="25">
        <v>0.7</v>
      </c>
      <c r="F145" s="15">
        <v>10</v>
      </c>
      <c r="G145" s="15"/>
      <c r="H145" s="15"/>
      <c r="I145" s="15"/>
      <c r="J145" s="25">
        <f t="shared" si="8"/>
        <v>84</v>
      </c>
      <c r="K145" s="25">
        <f t="shared" si="7"/>
        <v>12.6</v>
      </c>
    </row>
    <row r="146" spans="1:11" ht="24.75" customHeight="1">
      <c r="A146" s="15">
        <v>131</v>
      </c>
      <c r="B146" s="15" t="s">
        <v>48</v>
      </c>
      <c r="C146" s="15" t="s">
        <v>250</v>
      </c>
      <c r="D146" s="15" t="s">
        <v>180</v>
      </c>
      <c r="E146" s="25">
        <v>0.24</v>
      </c>
      <c r="F146" s="15">
        <v>10</v>
      </c>
      <c r="G146" s="15"/>
      <c r="H146" s="15"/>
      <c r="I146" s="15"/>
      <c r="J146" s="25">
        <f t="shared" si="8"/>
        <v>28.799999999999997</v>
      </c>
      <c r="K146" s="25">
        <f t="shared" si="7"/>
        <v>4.319999999999999</v>
      </c>
    </row>
    <row r="147" spans="1:11" ht="24.75" customHeight="1">
      <c r="A147" s="15">
        <v>132</v>
      </c>
      <c r="B147" s="15" t="s">
        <v>48</v>
      </c>
      <c r="C147" s="15" t="s">
        <v>251</v>
      </c>
      <c r="D147" s="15" t="s">
        <v>32</v>
      </c>
      <c r="E147" s="25">
        <v>0.1728</v>
      </c>
      <c r="F147" s="15">
        <v>10</v>
      </c>
      <c r="G147" s="15"/>
      <c r="H147" s="15"/>
      <c r="I147" s="15"/>
      <c r="J147" s="25">
        <f t="shared" si="8"/>
        <v>20.736000000000004</v>
      </c>
      <c r="K147" s="25">
        <f t="shared" si="7"/>
        <v>3.1104000000000007</v>
      </c>
    </row>
    <row r="148" spans="1:11" ht="24.75" customHeight="1">
      <c r="A148" s="15">
        <v>133</v>
      </c>
      <c r="B148" s="15" t="s">
        <v>48</v>
      </c>
      <c r="C148" s="15" t="s">
        <v>252</v>
      </c>
      <c r="D148" s="15" t="s">
        <v>253</v>
      </c>
      <c r="E148" s="25">
        <v>0.11</v>
      </c>
      <c r="F148" s="15">
        <v>10</v>
      </c>
      <c r="G148" s="15"/>
      <c r="H148" s="15"/>
      <c r="I148" s="15"/>
      <c r="J148" s="25">
        <f t="shared" si="8"/>
        <v>13.200000000000001</v>
      </c>
      <c r="K148" s="25">
        <f t="shared" si="7"/>
        <v>1.98</v>
      </c>
    </row>
    <row r="149" spans="1:11" ht="24.75" customHeight="1">
      <c r="A149" s="15">
        <v>134</v>
      </c>
      <c r="B149" s="15" t="s">
        <v>48</v>
      </c>
      <c r="C149" s="15" t="s">
        <v>254</v>
      </c>
      <c r="D149" s="15" t="s">
        <v>32</v>
      </c>
      <c r="E149" s="25">
        <v>0.1</v>
      </c>
      <c r="F149" s="15">
        <v>10</v>
      </c>
      <c r="G149" s="15"/>
      <c r="H149" s="15"/>
      <c r="I149" s="15"/>
      <c r="J149" s="25">
        <f t="shared" si="8"/>
        <v>12</v>
      </c>
      <c r="K149" s="25">
        <f t="shared" si="7"/>
        <v>1.7999999999999998</v>
      </c>
    </row>
    <row r="150" spans="1:11" ht="24.75" customHeight="1">
      <c r="A150" s="15">
        <v>135</v>
      </c>
      <c r="B150" s="15" t="s">
        <v>48</v>
      </c>
      <c r="C150" s="15" t="s">
        <v>255</v>
      </c>
      <c r="D150" s="15" t="s">
        <v>256</v>
      </c>
      <c r="E150" s="25">
        <v>0.7622</v>
      </c>
      <c r="F150" s="15">
        <v>10</v>
      </c>
      <c r="G150" s="15"/>
      <c r="H150" s="15"/>
      <c r="I150" s="15"/>
      <c r="J150" s="25">
        <f t="shared" si="8"/>
        <v>91.464</v>
      </c>
      <c r="K150" s="25">
        <f t="shared" si="7"/>
        <v>13.7196</v>
      </c>
    </row>
    <row r="151" spans="1:11" ht="24.75" customHeight="1">
      <c r="A151" s="15">
        <v>136</v>
      </c>
      <c r="B151" s="15" t="s">
        <v>48</v>
      </c>
      <c r="C151" s="15" t="s">
        <v>257</v>
      </c>
      <c r="D151" s="15" t="s">
        <v>258</v>
      </c>
      <c r="E151" s="25">
        <v>0.2217</v>
      </c>
      <c r="F151" s="15">
        <v>10</v>
      </c>
      <c r="G151" s="15"/>
      <c r="H151" s="15"/>
      <c r="I151" s="15"/>
      <c r="J151" s="25">
        <f t="shared" si="8"/>
        <v>26.604</v>
      </c>
      <c r="K151" s="25">
        <f t="shared" si="7"/>
        <v>3.9905999999999997</v>
      </c>
    </row>
    <row r="152" spans="1:11" ht="24.75" customHeight="1">
      <c r="A152" s="15">
        <v>137</v>
      </c>
      <c r="B152" s="15" t="s">
        <v>48</v>
      </c>
      <c r="C152" s="15" t="s">
        <v>259</v>
      </c>
      <c r="D152" s="15" t="s">
        <v>260</v>
      </c>
      <c r="E152" s="25">
        <v>0.85</v>
      </c>
      <c r="F152" s="15">
        <v>10</v>
      </c>
      <c r="G152" s="15"/>
      <c r="H152" s="15"/>
      <c r="I152" s="15"/>
      <c r="J152" s="25">
        <f t="shared" si="8"/>
        <v>102</v>
      </c>
      <c r="K152" s="25">
        <f t="shared" si="7"/>
        <v>15.299999999999999</v>
      </c>
    </row>
    <row r="153" spans="1:11" ht="24.75" customHeight="1">
      <c r="A153" s="15">
        <v>138</v>
      </c>
      <c r="B153" s="15" t="s">
        <v>48</v>
      </c>
      <c r="C153" s="15" t="s">
        <v>261</v>
      </c>
      <c r="D153" s="15" t="s">
        <v>32</v>
      </c>
      <c r="E153" s="25">
        <v>5.3545</v>
      </c>
      <c r="F153" s="15">
        <v>10</v>
      </c>
      <c r="G153" s="15"/>
      <c r="H153" s="15"/>
      <c r="I153" s="15"/>
      <c r="J153" s="25">
        <f t="shared" si="8"/>
        <v>642.54</v>
      </c>
      <c r="K153" s="25">
        <f t="shared" si="7"/>
        <v>96.38099999999999</v>
      </c>
    </row>
    <row r="154" spans="1:11" ht="24.75" customHeight="1">
      <c r="A154" s="15">
        <v>139</v>
      </c>
      <c r="B154" s="15" t="s">
        <v>48</v>
      </c>
      <c r="C154" s="15" t="s">
        <v>262</v>
      </c>
      <c r="D154" s="15" t="s">
        <v>263</v>
      </c>
      <c r="E154" s="25">
        <v>1.881</v>
      </c>
      <c r="F154" s="15">
        <v>10</v>
      </c>
      <c r="G154" s="15"/>
      <c r="H154" s="15"/>
      <c r="I154" s="15"/>
      <c r="J154" s="25">
        <f t="shared" si="8"/>
        <v>225.71999999999997</v>
      </c>
      <c r="K154" s="25">
        <f t="shared" si="7"/>
        <v>33.858</v>
      </c>
    </row>
    <row r="155" spans="1:11" ht="30" customHeight="1">
      <c r="A155" s="45" t="s">
        <v>45</v>
      </c>
      <c r="B155" s="45"/>
      <c r="C155" s="15"/>
      <c r="D155" s="15"/>
      <c r="E155" s="33">
        <f>SUM(E141:E154)</f>
        <v>12.9822</v>
      </c>
      <c r="F155" s="48"/>
      <c r="G155" s="48"/>
      <c r="H155" s="48"/>
      <c r="I155" s="48"/>
      <c r="J155" s="33">
        <f>SUM(J141:J154)</f>
        <v>1557.864</v>
      </c>
      <c r="K155" s="33">
        <f t="shared" si="7"/>
        <v>233.6796</v>
      </c>
    </row>
    <row r="156" spans="1:11" ht="24.75" customHeight="1">
      <c r="A156" s="15">
        <v>140</v>
      </c>
      <c r="B156" s="15" t="s">
        <v>107</v>
      </c>
      <c r="C156" s="15" t="s">
        <v>264</v>
      </c>
      <c r="D156" s="15" t="s">
        <v>265</v>
      </c>
      <c r="E156" s="15">
        <v>3.2</v>
      </c>
      <c r="F156" s="15">
        <v>15</v>
      </c>
      <c r="G156" s="15"/>
      <c r="H156" s="15"/>
      <c r="I156" s="15"/>
      <c r="J156" s="25">
        <f t="shared" si="8"/>
        <v>576</v>
      </c>
      <c r="K156" s="25">
        <f t="shared" si="7"/>
        <v>86.39999999999999</v>
      </c>
    </row>
    <row r="157" spans="1:11" ht="24.75" customHeight="1">
      <c r="A157" s="15">
        <v>141</v>
      </c>
      <c r="B157" s="15" t="s">
        <v>119</v>
      </c>
      <c r="C157" s="15" t="s">
        <v>266</v>
      </c>
      <c r="D157" s="15" t="s">
        <v>267</v>
      </c>
      <c r="E157" s="15">
        <v>4.25</v>
      </c>
      <c r="F157" s="15">
        <v>12</v>
      </c>
      <c r="G157" s="15"/>
      <c r="H157" s="15"/>
      <c r="I157" s="15"/>
      <c r="J157" s="25">
        <f t="shared" si="8"/>
        <v>612</v>
      </c>
      <c r="K157" s="25">
        <f t="shared" si="7"/>
        <v>91.8</v>
      </c>
    </row>
    <row r="158" spans="1:11" ht="24.75" customHeight="1">
      <c r="A158" s="15">
        <v>142</v>
      </c>
      <c r="B158" s="15" t="s">
        <v>126</v>
      </c>
      <c r="C158" s="15" t="s">
        <v>268</v>
      </c>
      <c r="D158" s="15" t="s">
        <v>265</v>
      </c>
      <c r="E158" s="15">
        <v>3</v>
      </c>
      <c r="F158" s="15">
        <v>15</v>
      </c>
      <c r="G158" s="15"/>
      <c r="H158" s="15"/>
      <c r="I158" s="15"/>
      <c r="J158" s="25">
        <f t="shared" si="8"/>
        <v>540</v>
      </c>
      <c r="K158" s="25">
        <f t="shared" si="7"/>
        <v>81</v>
      </c>
    </row>
    <row r="159" spans="1:11" ht="24.75" customHeight="1">
      <c r="A159" s="15">
        <v>143</v>
      </c>
      <c r="B159" s="15" t="s">
        <v>269</v>
      </c>
      <c r="C159" s="15" t="s">
        <v>270</v>
      </c>
      <c r="D159" s="15" t="s">
        <v>265</v>
      </c>
      <c r="E159" s="15">
        <v>4</v>
      </c>
      <c r="F159" s="15">
        <v>15</v>
      </c>
      <c r="G159" s="15"/>
      <c r="H159" s="15"/>
      <c r="I159" s="15"/>
      <c r="J159" s="25">
        <f t="shared" si="8"/>
        <v>720</v>
      </c>
      <c r="K159" s="25">
        <f t="shared" si="7"/>
        <v>108</v>
      </c>
    </row>
    <row r="160" spans="1:11" ht="30" customHeight="1">
      <c r="A160" s="45" t="s">
        <v>45</v>
      </c>
      <c r="B160" s="45"/>
      <c r="C160" s="49"/>
      <c r="D160" s="50"/>
      <c r="E160" s="33">
        <f>SUM(E156:E159)</f>
        <v>14.45</v>
      </c>
      <c r="F160" s="33"/>
      <c r="G160" s="33"/>
      <c r="H160" s="33"/>
      <c r="I160" s="33"/>
      <c r="J160" s="33">
        <f>SUM(J156:J159)</f>
        <v>2448</v>
      </c>
      <c r="K160" s="33">
        <f>SUM(K156:K159)</f>
        <v>367.2</v>
      </c>
    </row>
    <row r="161" spans="1:11" ht="30" customHeight="1">
      <c r="A161" s="49" t="s">
        <v>271</v>
      </c>
      <c r="B161" s="51"/>
      <c r="C161" s="50"/>
      <c r="D161" s="50"/>
      <c r="E161" s="33">
        <f>E155+E160</f>
        <v>27.4322</v>
      </c>
      <c r="F161" s="33"/>
      <c r="G161" s="33"/>
      <c r="H161" s="33"/>
      <c r="I161" s="33"/>
      <c r="J161" s="33">
        <f>J155+J160</f>
        <v>4005.864</v>
      </c>
      <c r="K161" s="33">
        <f>K155+K160</f>
        <v>600.8796</v>
      </c>
    </row>
    <row r="162" ht="25.5" customHeight="1"/>
  </sheetData>
  <sheetProtection/>
  <mergeCells count="18">
    <mergeCell ref="A1:K1"/>
    <mergeCell ref="A2:C2"/>
    <mergeCell ref="E2:F2"/>
    <mergeCell ref="G2:K2"/>
    <mergeCell ref="A4:B4"/>
    <mergeCell ref="A29:B29"/>
    <mergeCell ref="A66:B66"/>
    <mergeCell ref="A85:B85"/>
    <mergeCell ref="A92:B92"/>
    <mergeCell ref="A103:B103"/>
    <mergeCell ref="A114:B114"/>
    <mergeCell ref="A122:B122"/>
    <mergeCell ref="A124:B124"/>
    <mergeCell ref="A138:B138"/>
    <mergeCell ref="A139:B139"/>
    <mergeCell ref="A140:K140"/>
    <mergeCell ref="A155:B155"/>
    <mergeCell ref="A160:B160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2016-11-22T01:45:42Z</cp:lastPrinted>
  <dcterms:created xsi:type="dcterms:W3CDTF">2013-03-03T08:55:52Z</dcterms:created>
  <dcterms:modified xsi:type="dcterms:W3CDTF">2018-04-26T03:03:15Z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